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\Desktop\"/>
    </mc:Choice>
  </mc:AlternateContent>
  <xr:revisionPtr revIDLastSave="0" documentId="13_ncr:1_{6444308A-1AD2-4DA9-B59B-5573E9BEDFF2}" xr6:coauthVersionLast="38" xr6:coauthVersionMax="38" xr10:uidLastSave="{00000000-0000-0000-0000-000000000000}"/>
  <bookViews>
    <workbookView xWindow="0" yWindow="0" windowWidth="20490" windowHeight="8385" xr2:uid="{933FDF22-3F2E-4882-8266-60346F609E71}"/>
  </bookViews>
  <sheets>
    <sheet name="Fiche de calcul" sheetId="1" r:id="rId1"/>
    <sheet name="exemple complet" sheetId="3" r:id="rId2"/>
    <sheet name=" détail" sheetId="2" r:id="rId3"/>
  </sheets>
  <definedNames>
    <definedName name="CD1_">'Fiche de calcul'!$D$51</definedName>
    <definedName name="CD2_">'Fiche de calcul'!$D$53</definedName>
    <definedName name="CD3_">'Fiche de calcul'!$D$55</definedName>
    <definedName name="donnees">'Fiche de calcul'!$D$50:$D$55</definedName>
    <definedName name="VM1_">'Fiche de calcul'!$D$50</definedName>
    <definedName name="VM2_">'Fiche de calcul'!$D$52</definedName>
    <definedName name="VM3_">'Fiche de calcul'!$D$54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3" l="1"/>
  <c r="E48" i="1"/>
  <c r="C48" i="1"/>
  <c r="E48" i="3"/>
  <c r="K47" i="3"/>
  <c r="I47" i="3"/>
  <c r="H47" i="3"/>
  <c r="E47" i="3"/>
  <c r="C47" i="3"/>
  <c r="K46" i="3"/>
  <c r="I46" i="3"/>
  <c r="H46" i="3"/>
  <c r="E46" i="3"/>
  <c r="C46" i="3"/>
  <c r="K45" i="3"/>
  <c r="I45" i="3"/>
  <c r="H45" i="3"/>
  <c r="E45" i="3"/>
  <c r="C45" i="3"/>
  <c r="K44" i="3"/>
  <c r="L44" i="3" s="1"/>
  <c r="I44" i="3"/>
  <c r="H44" i="3"/>
  <c r="J44" i="3" s="1"/>
  <c r="E44" i="3"/>
  <c r="C44" i="3"/>
  <c r="K43" i="3"/>
  <c r="I43" i="3"/>
  <c r="H43" i="3"/>
  <c r="E43" i="3"/>
  <c r="C43" i="3"/>
  <c r="K42" i="3"/>
  <c r="L42" i="3" s="1"/>
  <c r="I42" i="3"/>
  <c r="H42" i="3"/>
  <c r="J42" i="3" s="1"/>
  <c r="E42" i="3"/>
  <c r="C42" i="3"/>
  <c r="K41" i="3"/>
  <c r="I41" i="3"/>
  <c r="J41" i="3" s="1"/>
  <c r="H41" i="3"/>
  <c r="E41" i="3"/>
  <c r="C41" i="3"/>
  <c r="L40" i="3"/>
  <c r="M40" i="3" s="1"/>
  <c r="N40" i="3" s="1"/>
  <c r="O40" i="3" s="1"/>
  <c r="K40" i="3"/>
  <c r="I40" i="3"/>
  <c r="H40" i="3"/>
  <c r="E40" i="3"/>
  <c r="C40" i="3"/>
  <c r="K39" i="3"/>
  <c r="I39" i="3"/>
  <c r="H39" i="3"/>
  <c r="E39" i="3"/>
  <c r="C39" i="3"/>
  <c r="K38" i="3"/>
  <c r="L38" i="3" s="1"/>
  <c r="I38" i="3"/>
  <c r="H38" i="3"/>
  <c r="E38" i="3"/>
  <c r="C38" i="3"/>
  <c r="I37" i="3"/>
  <c r="H37" i="3"/>
  <c r="E37" i="3"/>
  <c r="C37" i="3"/>
  <c r="I32" i="3"/>
  <c r="J32" i="3" s="1"/>
  <c r="H32" i="3"/>
  <c r="K31" i="3"/>
  <c r="I31" i="3"/>
  <c r="H31" i="3"/>
  <c r="E31" i="3"/>
  <c r="C31" i="3"/>
  <c r="I30" i="3"/>
  <c r="H30" i="3"/>
  <c r="E30" i="3"/>
  <c r="C30" i="3"/>
  <c r="K30" i="3" s="1"/>
  <c r="K29" i="3"/>
  <c r="L29" i="3" s="1"/>
  <c r="I29" i="3"/>
  <c r="H29" i="3"/>
  <c r="E29" i="3"/>
  <c r="C29" i="3"/>
  <c r="K28" i="3"/>
  <c r="I28" i="3"/>
  <c r="H28" i="3"/>
  <c r="E28" i="3"/>
  <c r="C28" i="3"/>
  <c r="K27" i="3"/>
  <c r="I27" i="3"/>
  <c r="E27" i="3"/>
  <c r="H27" i="3" s="1"/>
  <c r="C27" i="3"/>
  <c r="I26" i="3"/>
  <c r="H26" i="3"/>
  <c r="J26" i="3" s="1"/>
  <c r="E26" i="3"/>
  <c r="C26" i="3"/>
  <c r="K26" i="3" s="1"/>
  <c r="K25" i="3"/>
  <c r="L25" i="3" s="1"/>
  <c r="I25" i="3"/>
  <c r="H25" i="3"/>
  <c r="E25" i="3"/>
  <c r="C25" i="3"/>
  <c r="K24" i="3"/>
  <c r="I24" i="3"/>
  <c r="H24" i="3"/>
  <c r="E24" i="3"/>
  <c r="C24" i="3"/>
  <c r="K23" i="3"/>
  <c r="I23" i="3"/>
  <c r="J23" i="3" s="1"/>
  <c r="E23" i="3"/>
  <c r="H23" i="3" s="1"/>
  <c r="C23" i="3"/>
  <c r="I22" i="3"/>
  <c r="H22" i="3"/>
  <c r="E22" i="3"/>
  <c r="C22" i="3"/>
  <c r="I21" i="3"/>
  <c r="H21" i="3"/>
  <c r="E21" i="3"/>
  <c r="C21" i="3"/>
  <c r="J16" i="3"/>
  <c r="I15" i="3"/>
  <c r="H15" i="3"/>
  <c r="E15" i="3"/>
  <c r="C15" i="3"/>
  <c r="K15" i="3" s="1"/>
  <c r="L15" i="3" s="1"/>
  <c r="K14" i="3"/>
  <c r="L14" i="3" s="1"/>
  <c r="I14" i="3"/>
  <c r="J14" i="3" s="1"/>
  <c r="H14" i="3"/>
  <c r="E14" i="3"/>
  <c r="C14" i="3"/>
  <c r="K13" i="3"/>
  <c r="L13" i="3" s="1"/>
  <c r="M13" i="3" s="1"/>
  <c r="N13" i="3" s="1"/>
  <c r="O13" i="3" s="1"/>
  <c r="I13" i="3"/>
  <c r="H13" i="3"/>
  <c r="E13" i="3"/>
  <c r="C13" i="3"/>
  <c r="K12" i="3"/>
  <c r="I12" i="3"/>
  <c r="E12" i="3"/>
  <c r="H12" i="3" s="1"/>
  <c r="C12" i="3"/>
  <c r="I11" i="3"/>
  <c r="H11" i="3"/>
  <c r="E11" i="3"/>
  <c r="C11" i="3"/>
  <c r="K11" i="3" s="1"/>
  <c r="K10" i="3"/>
  <c r="I10" i="3"/>
  <c r="H10" i="3"/>
  <c r="E10" i="3"/>
  <c r="C10" i="3"/>
  <c r="K9" i="3"/>
  <c r="L9" i="3" s="1"/>
  <c r="M9" i="3" s="1"/>
  <c r="N9" i="3" s="1"/>
  <c r="O9" i="3" s="1"/>
  <c r="I9" i="3"/>
  <c r="H9" i="3"/>
  <c r="J9" i="3" s="1"/>
  <c r="E9" i="3"/>
  <c r="C9" i="3"/>
  <c r="K8" i="3"/>
  <c r="I8" i="3"/>
  <c r="E8" i="3"/>
  <c r="H8" i="3" s="1"/>
  <c r="C8" i="3"/>
  <c r="I7" i="3"/>
  <c r="H7" i="3"/>
  <c r="E7" i="3"/>
  <c r="C7" i="3"/>
  <c r="I6" i="3"/>
  <c r="H6" i="3"/>
  <c r="E6" i="3"/>
  <c r="C6" i="3"/>
  <c r="I5" i="3"/>
  <c r="H5" i="3"/>
  <c r="E5" i="3"/>
  <c r="C5" i="3"/>
  <c r="I4" i="3"/>
  <c r="E4" i="3"/>
  <c r="C4" i="3"/>
  <c r="C16" i="3" s="1"/>
  <c r="C20" i="3" s="1"/>
  <c r="I20" i="3" s="1"/>
  <c r="J40" i="3" l="1"/>
  <c r="J47" i="3"/>
  <c r="J37" i="3"/>
  <c r="J38" i="3"/>
  <c r="J45" i="3"/>
  <c r="J31" i="3"/>
  <c r="J27" i="3"/>
  <c r="J28" i="3"/>
  <c r="J21" i="3"/>
  <c r="J22" i="3"/>
  <c r="J24" i="3"/>
  <c r="J29" i="3"/>
  <c r="J10" i="3"/>
  <c r="J5" i="3"/>
  <c r="J11" i="3"/>
  <c r="J13" i="3"/>
  <c r="J15" i="3"/>
  <c r="J6" i="3"/>
  <c r="M44" i="3"/>
  <c r="N44" i="3" s="1"/>
  <c r="O44" i="3" s="1"/>
  <c r="J4" i="3"/>
  <c r="K4" i="3" s="1"/>
  <c r="J8" i="3"/>
  <c r="J12" i="3"/>
  <c r="J25" i="3"/>
  <c r="L46" i="3"/>
  <c r="M46" i="3" s="1"/>
  <c r="N46" i="3" s="1"/>
  <c r="O46" i="3" s="1"/>
  <c r="J30" i="3"/>
  <c r="M38" i="3"/>
  <c r="M42" i="3"/>
  <c r="N42" i="3" s="1"/>
  <c r="O42" i="3" s="1"/>
  <c r="J43" i="3"/>
  <c r="J46" i="3"/>
  <c r="M15" i="3"/>
  <c r="N15" i="3" s="1"/>
  <c r="O15" i="3" s="1"/>
  <c r="L24" i="3"/>
  <c r="M24" i="3" s="1"/>
  <c r="L11" i="3"/>
  <c r="M11" i="3" s="1"/>
  <c r="M25" i="3"/>
  <c r="N25" i="3" s="1"/>
  <c r="O25" i="3" s="1"/>
  <c r="L26" i="3"/>
  <c r="M26" i="3" s="1"/>
  <c r="L30" i="3"/>
  <c r="L10" i="3"/>
  <c r="M10" i="3" s="1"/>
  <c r="C32" i="3"/>
  <c r="C36" i="3" s="1"/>
  <c r="C48" i="3" s="1"/>
  <c r="M29" i="3"/>
  <c r="N29" i="3" s="1"/>
  <c r="O29" i="3" s="1"/>
  <c r="J7" i="3"/>
  <c r="M14" i="3"/>
  <c r="N14" i="3" s="1"/>
  <c r="O14" i="3" s="1"/>
  <c r="L28" i="3"/>
  <c r="M28" i="3" s="1"/>
  <c r="N38" i="3"/>
  <c r="O38" i="3" s="1"/>
  <c r="J39" i="3"/>
  <c r="E16" i="3"/>
  <c r="L41" i="3"/>
  <c r="M41" i="3" s="1"/>
  <c r="L45" i="3"/>
  <c r="M45" i="3" s="1"/>
  <c r="L8" i="3"/>
  <c r="L12" i="3"/>
  <c r="L23" i="3"/>
  <c r="L27" i="3"/>
  <c r="M27" i="3" s="1"/>
  <c r="L31" i="3"/>
  <c r="L39" i="3"/>
  <c r="L43" i="3"/>
  <c r="L47" i="3"/>
  <c r="C4" i="1"/>
  <c r="K5" i="3" l="1"/>
  <c r="L4" i="3"/>
  <c r="M4" i="3" s="1"/>
  <c r="L5" i="3"/>
  <c r="M5" i="3" s="1"/>
  <c r="K6" i="3"/>
  <c r="K7" i="3" s="1"/>
  <c r="L7" i="3" s="1"/>
  <c r="M39" i="3"/>
  <c r="N39" i="3" s="1"/>
  <c r="O39" i="3" s="1"/>
  <c r="M23" i="3"/>
  <c r="N23" i="3" s="1"/>
  <c r="O23" i="3" s="1"/>
  <c r="I36" i="3"/>
  <c r="M12" i="3"/>
  <c r="N12" i="3" s="1"/>
  <c r="O12" i="3" s="1"/>
  <c r="N10" i="3"/>
  <c r="O10" i="3" s="1"/>
  <c r="N11" i="3"/>
  <c r="O11" i="3" s="1"/>
  <c r="M31" i="3"/>
  <c r="N31" i="3" s="1"/>
  <c r="O31" i="3" s="1"/>
  <c r="M47" i="3"/>
  <c r="N47" i="3" s="1"/>
  <c r="O47" i="3" s="1"/>
  <c r="M8" i="3"/>
  <c r="N8" i="3" s="1"/>
  <c r="O8" i="3" s="1"/>
  <c r="N41" i="3"/>
  <c r="O41" i="3" s="1"/>
  <c r="M43" i="3"/>
  <c r="N43" i="3" s="1"/>
  <c r="O43" i="3" s="1"/>
  <c r="N27" i="3"/>
  <c r="O27" i="3" s="1"/>
  <c r="E20" i="3"/>
  <c r="H20" i="3" s="1"/>
  <c r="J20" i="3" s="1"/>
  <c r="K20" i="3" s="1"/>
  <c r="N28" i="3"/>
  <c r="O28" i="3" s="1"/>
  <c r="M30" i="3"/>
  <c r="N30" i="3" s="1"/>
  <c r="O30" i="3" s="1"/>
  <c r="N26" i="3"/>
  <c r="O26" i="3" s="1"/>
  <c r="N24" i="3"/>
  <c r="O24" i="3" s="1"/>
  <c r="N4" i="3"/>
  <c r="O4" i="3" s="1"/>
  <c r="P4" i="3" s="1"/>
  <c r="L6" i="3"/>
  <c r="M6" i="3" s="1"/>
  <c r="N45" i="3"/>
  <c r="O45" i="3" s="1"/>
  <c r="N5" i="3"/>
  <c r="O5" i="3" s="1"/>
  <c r="P5" i="3" s="1"/>
  <c r="C6" i="1"/>
  <c r="C5" i="1"/>
  <c r="E32" i="3" l="1"/>
  <c r="E36" i="3" s="1"/>
  <c r="H36" i="3" s="1"/>
  <c r="J36" i="3" s="1"/>
  <c r="K36" i="3" s="1"/>
  <c r="M7" i="3"/>
  <c r="N7" i="3" s="1"/>
  <c r="O7" i="3" s="1"/>
  <c r="P7" i="3" s="1"/>
  <c r="P8" i="3" s="1"/>
  <c r="P9" i="3" s="1"/>
  <c r="P10" i="3" s="1"/>
  <c r="P11" i="3" s="1"/>
  <c r="P12" i="3" s="1"/>
  <c r="P13" i="3" s="1"/>
  <c r="P14" i="3" s="1"/>
  <c r="P15" i="3" s="1"/>
  <c r="N6" i="3"/>
  <c r="O6" i="3" s="1"/>
  <c r="P6" i="3" s="1"/>
  <c r="L20" i="3"/>
  <c r="K21" i="3"/>
  <c r="I40" i="1"/>
  <c r="I44" i="1"/>
  <c r="E38" i="1"/>
  <c r="H38" i="1" s="1"/>
  <c r="E39" i="1"/>
  <c r="E40" i="1"/>
  <c r="E41" i="1"/>
  <c r="H41" i="1" s="1"/>
  <c r="E42" i="1"/>
  <c r="E43" i="1"/>
  <c r="E44" i="1"/>
  <c r="E45" i="1"/>
  <c r="H45" i="1" s="1"/>
  <c r="E46" i="1"/>
  <c r="E47" i="1"/>
  <c r="E37" i="1"/>
  <c r="H37" i="1" s="1"/>
  <c r="C38" i="1"/>
  <c r="I38" i="1" s="1"/>
  <c r="C39" i="1"/>
  <c r="I39" i="1" s="1"/>
  <c r="C40" i="1"/>
  <c r="C41" i="1"/>
  <c r="I41" i="1" s="1"/>
  <c r="C42" i="1"/>
  <c r="I42" i="1" s="1"/>
  <c r="C43" i="1"/>
  <c r="I43" i="1" s="1"/>
  <c r="C44" i="1"/>
  <c r="C45" i="1"/>
  <c r="I45" i="1" s="1"/>
  <c r="C46" i="1"/>
  <c r="I46" i="1" s="1"/>
  <c r="C47" i="1"/>
  <c r="I47" i="1" s="1"/>
  <c r="C37" i="1"/>
  <c r="I37" i="1" s="1"/>
  <c r="H39" i="1"/>
  <c r="H40" i="1"/>
  <c r="H42" i="1"/>
  <c r="H43" i="1"/>
  <c r="H44" i="1"/>
  <c r="H46" i="1"/>
  <c r="H47" i="1"/>
  <c r="I5" i="1"/>
  <c r="I6" i="1"/>
  <c r="I4" i="1"/>
  <c r="L21" i="3" l="1"/>
  <c r="K22" i="3"/>
  <c r="L36" i="3"/>
  <c r="M36" i="3" s="1"/>
  <c r="K37" i="3"/>
  <c r="M20" i="3"/>
  <c r="N20" i="3" s="1"/>
  <c r="O20" i="3" s="1"/>
  <c r="P20" i="3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21" i="1"/>
  <c r="H21" i="1" s="1"/>
  <c r="C22" i="1"/>
  <c r="I22" i="1" s="1"/>
  <c r="C23" i="1"/>
  <c r="I23" i="1" s="1"/>
  <c r="C24" i="1"/>
  <c r="I24" i="1" s="1"/>
  <c r="C25" i="1"/>
  <c r="I25" i="1" s="1"/>
  <c r="C26" i="1"/>
  <c r="I26" i="1" s="1"/>
  <c r="C27" i="1"/>
  <c r="I27" i="1" s="1"/>
  <c r="C28" i="1"/>
  <c r="I28" i="1" s="1"/>
  <c r="C29" i="1"/>
  <c r="I29" i="1" s="1"/>
  <c r="C30" i="1"/>
  <c r="I30" i="1" s="1"/>
  <c r="C31" i="1"/>
  <c r="I31" i="1" s="1"/>
  <c r="C21" i="1"/>
  <c r="I21" i="1" s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5" i="1"/>
  <c r="H5" i="1" s="1"/>
  <c r="E4" i="1"/>
  <c r="H4" i="1" s="1"/>
  <c r="C7" i="1"/>
  <c r="I7" i="1" s="1"/>
  <c r="C8" i="1"/>
  <c r="I8" i="1" s="1"/>
  <c r="C9" i="1"/>
  <c r="I9" i="1" s="1"/>
  <c r="C10" i="1"/>
  <c r="I10" i="1" s="1"/>
  <c r="C11" i="1"/>
  <c r="I11" i="1" s="1"/>
  <c r="C12" i="1"/>
  <c r="I12" i="1" s="1"/>
  <c r="C13" i="1"/>
  <c r="I13" i="1" s="1"/>
  <c r="C14" i="1"/>
  <c r="I14" i="1" s="1"/>
  <c r="C15" i="1"/>
  <c r="I15" i="1" s="1"/>
  <c r="L22" i="3" l="1"/>
  <c r="N36" i="3"/>
  <c r="O36" i="3" s="1"/>
  <c r="L37" i="3"/>
  <c r="M21" i="3"/>
  <c r="N21" i="3" s="1"/>
  <c r="O21" i="3" s="1"/>
  <c r="P21" i="3" s="1"/>
  <c r="H32" i="1"/>
  <c r="E16" i="1"/>
  <c r="I32" i="1"/>
  <c r="C16" i="1"/>
  <c r="C20" i="1" s="1"/>
  <c r="I20" i="1" s="1"/>
  <c r="J16" i="1"/>
  <c r="M37" i="3" l="1"/>
  <c r="N37" i="3" s="1"/>
  <c r="O37" i="3" s="1"/>
  <c r="M22" i="3"/>
  <c r="N22" i="3" s="1"/>
  <c r="O22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E20" i="1"/>
  <c r="H20" i="1" s="1"/>
  <c r="J32" i="1"/>
  <c r="C32" i="1"/>
  <c r="C36" i="1" s="1"/>
  <c r="I36" i="1" s="1"/>
  <c r="P37" i="3" l="1"/>
  <c r="P38" i="3" s="1"/>
  <c r="P39" i="3" s="1"/>
  <c r="P40" i="3" s="1"/>
  <c r="P41" i="3" s="1"/>
  <c r="P42" i="3" s="1"/>
  <c r="P43" i="3" s="1"/>
  <c r="P44" i="3" s="1"/>
  <c r="P45" i="3" s="1"/>
  <c r="P46" i="3" s="1"/>
  <c r="P47" i="3" s="1"/>
  <c r="P36" i="3"/>
  <c r="E32" i="1"/>
  <c r="E36" i="1" s="1"/>
  <c r="H36" i="1" s="1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J5" i="2"/>
  <c r="I5" i="2"/>
  <c r="H5" i="2"/>
  <c r="D5" i="2"/>
  <c r="D6" i="2" s="1"/>
  <c r="D7" i="2" s="1"/>
  <c r="D8" i="2" s="1"/>
  <c r="D9" i="2" s="1"/>
  <c r="D10" i="2" s="1"/>
  <c r="D11" i="2" s="1"/>
  <c r="D12" i="2" s="1"/>
  <c r="J4" i="2"/>
  <c r="I4" i="2"/>
  <c r="H4" i="2"/>
  <c r="G4" i="2"/>
  <c r="G5" i="2" s="1"/>
  <c r="G6" i="2" s="1"/>
  <c r="G7" i="2" s="1"/>
  <c r="G8" i="2" s="1"/>
  <c r="G9" i="2" s="1"/>
  <c r="G10" i="2" s="1"/>
  <c r="G11" i="2" s="1"/>
  <c r="G12" i="2" s="1"/>
  <c r="G13" i="2" s="1"/>
  <c r="G14" i="2" s="1"/>
  <c r="D4" i="2"/>
  <c r="J3" i="2"/>
  <c r="K3" i="2" s="1"/>
  <c r="I3" i="2"/>
  <c r="H3" i="2"/>
  <c r="G3" i="2"/>
  <c r="K47" i="1"/>
  <c r="K46" i="1"/>
  <c r="K45" i="1"/>
  <c r="K44" i="1"/>
  <c r="J44" i="1"/>
  <c r="K43" i="1"/>
  <c r="J43" i="1"/>
  <c r="J42" i="1"/>
  <c r="K42" i="1"/>
  <c r="K41" i="1"/>
  <c r="K40" i="1"/>
  <c r="L40" i="1" s="1"/>
  <c r="J40" i="1"/>
  <c r="K39" i="1"/>
  <c r="J37" i="1"/>
  <c r="K31" i="1"/>
  <c r="K30" i="1"/>
  <c r="L30" i="1" s="1"/>
  <c r="J30" i="1"/>
  <c r="K29" i="1"/>
  <c r="K28" i="1"/>
  <c r="K27" i="1"/>
  <c r="K26" i="1"/>
  <c r="L26" i="1" s="1"/>
  <c r="J26" i="1"/>
  <c r="K25" i="1"/>
  <c r="K10" i="1"/>
  <c r="K11" i="1"/>
  <c r="K12" i="1"/>
  <c r="K13" i="1"/>
  <c r="K14" i="1"/>
  <c r="K15" i="1"/>
  <c r="K9" i="1"/>
  <c r="J25" i="1" l="1"/>
  <c r="J39" i="1"/>
  <c r="K38" i="1"/>
  <c r="J38" i="1"/>
  <c r="J36" i="1"/>
  <c r="K36" i="1" s="1"/>
  <c r="L36" i="1" s="1"/>
  <c r="K24" i="1"/>
  <c r="L24" i="1" s="1"/>
  <c r="M24" i="1" s="1"/>
  <c r="J24" i="1"/>
  <c r="K37" i="1"/>
  <c r="L37" i="1" s="1"/>
  <c r="M37" i="1" s="1"/>
  <c r="J23" i="1"/>
  <c r="J22" i="1"/>
  <c r="J20" i="1"/>
  <c r="K20" i="1" s="1"/>
  <c r="J45" i="1"/>
  <c r="J46" i="1"/>
  <c r="J47" i="1"/>
  <c r="J21" i="1"/>
  <c r="J28" i="1"/>
  <c r="J29" i="1"/>
  <c r="J41" i="1"/>
  <c r="J27" i="1"/>
  <c r="J31" i="1"/>
  <c r="L44" i="1"/>
  <c r="M44" i="1" s="1"/>
  <c r="N44" i="1" s="1"/>
  <c r="O44" i="1" s="1"/>
  <c r="M40" i="1"/>
  <c r="N40" i="1" s="1"/>
  <c r="O40" i="1" s="1"/>
  <c r="K4" i="2"/>
  <c r="K5" i="2"/>
  <c r="D13" i="2"/>
  <c r="D14" i="2"/>
  <c r="L3" i="2"/>
  <c r="L45" i="1"/>
  <c r="L46" i="1"/>
  <c r="L47" i="1"/>
  <c r="M47" i="1" s="1"/>
  <c r="L38" i="1"/>
  <c r="M38" i="1" s="1"/>
  <c r="L41" i="1"/>
  <c r="M41" i="1" s="1"/>
  <c r="L42" i="1"/>
  <c r="L39" i="1"/>
  <c r="L43" i="1"/>
  <c r="L27" i="1"/>
  <c r="M27" i="1" s="1"/>
  <c r="L28" i="1"/>
  <c r="L31" i="1"/>
  <c r="M31" i="1" s="1"/>
  <c r="L25" i="1"/>
  <c r="M26" i="1"/>
  <c r="N26" i="1" s="1"/>
  <c r="O26" i="1" s="1"/>
  <c r="L29" i="1"/>
  <c r="M30" i="1"/>
  <c r="N30" i="1" s="1"/>
  <c r="O30" i="1" s="1"/>
  <c r="J7" i="1"/>
  <c r="J15" i="1"/>
  <c r="J11" i="1"/>
  <c r="J12" i="1"/>
  <c r="J6" i="1"/>
  <c r="J8" i="1"/>
  <c r="J4" i="1"/>
  <c r="K4" i="1" s="1"/>
  <c r="J10" i="1"/>
  <c r="J14" i="1"/>
  <c r="J9" i="1"/>
  <c r="J13" i="1"/>
  <c r="J5" i="1"/>
  <c r="K5" i="1" l="1"/>
  <c r="L5" i="1" s="1"/>
  <c r="M5" i="1" s="1"/>
  <c r="K21" i="1"/>
  <c r="L21" i="1" s="1"/>
  <c r="M21" i="1" s="1"/>
  <c r="L20" i="1"/>
  <c r="M20" i="1" s="1"/>
  <c r="N20" i="1" s="1"/>
  <c r="O20" i="1" s="1"/>
  <c r="K6" i="1"/>
  <c r="K7" i="1" s="1"/>
  <c r="K8" i="1" s="1"/>
  <c r="M36" i="1"/>
  <c r="N36" i="1" s="1"/>
  <c r="O36" i="1" s="1"/>
  <c r="M3" i="2"/>
  <c r="N3" i="2" s="1"/>
  <c r="O3" i="2" s="1"/>
  <c r="P3" i="2" s="1"/>
  <c r="K6" i="2"/>
  <c r="L5" i="2"/>
  <c r="M5" i="2" s="1"/>
  <c r="M4" i="2"/>
  <c r="L4" i="2"/>
  <c r="N41" i="1"/>
  <c r="O41" i="1" s="1"/>
  <c r="M45" i="1"/>
  <c r="N45" i="1" s="1"/>
  <c r="O45" i="1" s="1"/>
  <c r="M43" i="1"/>
  <c r="N43" i="1" s="1"/>
  <c r="O43" i="1" s="1"/>
  <c r="M39" i="1"/>
  <c r="N39" i="1" s="1"/>
  <c r="O39" i="1" s="1"/>
  <c r="M42" i="1"/>
  <c r="N42" i="1" s="1"/>
  <c r="O42" i="1" s="1"/>
  <c r="N38" i="1"/>
  <c r="O38" i="1" s="1"/>
  <c r="N37" i="1"/>
  <c r="O37" i="1" s="1"/>
  <c r="N47" i="1"/>
  <c r="O47" i="1" s="1"/>
  <c r="M46" i="1"/>
  <c r="N46" i="1" s="1"/>
  <c r="O46" i="1" s="1"/>
  <c r="N27" i="1"/>
  <c r="O27" i="1" s="1"/>
  <c r="M25" i="1"/>
  <c r="N25" i="1" s="1"/>
  <c r="O25" i="1" s="1"/>
  <c r="M29" i="1"/>
  <c r="N29" i="1" s="1"/>
  <c r="O29" i="1" s="1"/>
  <c r="N31" i="1"/>
  <c r="O31" i="1" s="1"/>
  <c r="M28" i="1"/>
  <c r="N28" i="1" s="1"/>
  <c r="O28" i="1" s="1"/>
  <c r="N24" i="1"/>
  <c r="O24" i="1" s="1"/>
  <c r="L4" i="1"/>
  <c r="M4" i="1" s="1"/>
  <c r="N21" i="1" l="1"/>
  <c r="O21" i="1" s="1"/>
  <c r="K22" i="1"/>
  <c r="N4" i="2"/>
  <c r="O4" i="2" s="1"/>
  <c r="P4" i="2" s="1"/>
  <c r="L6" i="2"/>
  <c r="M6" i="2" s="1"/>
  <c r="K7" i="2"/>
  <c r="N5" i="2"/>
  <c r="O5" i="2" s="1"/>
  <c r="P5" i="2" s="1"/>
  <c r="L6" i="1"/>
  <c r="M6" i="1" s="1"/>
  <c r="N4" i="1"/>
  <c r="O4" i="1" s="1"/>
  <c r="P4" i="1" s="1"/>
  <c r="K23" i="1" l="1"/>
  <c r="L23" i="1" s="1"/>
  <c r="L22" i="1"/>
  <c r="M22" i="1" s="1"/>
  <c r="N22" i="1" s="1"/>
  <c r="O22" i="1" s="1"/>
  <c r="L7" i="2"/>
  <c r="K8" i="2"/>
  <c r="N6" i="2"/>
  <c r="O6" i="2" s="1"/>
  <c r="P6" i="2" s="1"/>
  <c r="L7" i="1"/>
  <c r="M7" i="1" s="1"/>
  <c r="N5" i="1"/>
  <c r="O5" i="1" s="1"/>
  <c r="P5" i="1" s="1"/>
  <c r="M23" i="1" l="1"/>
  <c r="N23" i="1" s="1"/>
  <c r="O23" i="1" s="1"/>
  <c r="L8" i="2"/>
  <c r="K9" i="2"/>
  <c r="M7" i="2"/>
  <c r="N7" i="2" s="1"/>
  <c r="O7" i="2" s="1"/>
  <c r="P7" i="2" s="1"/>
  <c r="L8" i="1"/>
  <c r="M8" i="1" s="1"/>
  <c r="N6" i="1"/>
  <c r="O6" i="1" s="1"/>
  <c r="P6" i="1" s="1"/>
  <c r="K10" i="2" l="1"/>
  <c r="L9" i="2"/>
  <c r="M8" i="2"/>
  <c r="N8" i="2" s="1"/>
  <c r="O8" i="2" s="1"/>
  <c r="P8" i="2" s="1"/>
  <c r="L9" i="1"/>
  <c r="M9" i="1" s="1"/>
  <c r="N7" i="1"/>
  <c r="O7" i="1" s="1"/>
  <c r="P7" i="1" s="1"/>
  <c r="M9" i="2" l="1"/>
  <c r="N9" i="2" s="1"/>
  <c r="O9" i="2" s="1"/>
  <c r="P9" i="2" s="1"/>
  <c r="L10" i="2"/>
  <c r="K11" i="2"/>
  <c r="L10" i="1"/>
  <c r="M10" i="1" s="1"/>
  <c r="N8" i="1"/>
  <c r="O8" i="1" s="1"/>
  <c r="P8" i="1" s="1"/>
  <c r="P9" i="1" s="1"/>
  <c r="P10" i="1" s="1"/>
  <c r="P11" i="1" s="1"/>
  <c r="P12" i="1" s="1"/>
  <c r="P13" i="1" s="1"/>
  <c r="P14" i="1" s="1"/>
  <c r="P15" i="1" s="1"/>
  <c r="P20" i="1" l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L11" i="2"/>
  <c r="K12" i="2"/>
  <c r="M10" i="2"/>
  <c r="N10" i="2" s="1"/>
  <c r="O10" i="2" s="1"/>
  <c r="P10" i="2" s="1"/>
  <c r="L11" i="1"/>
  <c r="M11" i="1" s="1"/>
  <c r="N9" i="1"/>
  <c r="O9" i="1" s="1"/>
  <c r="P36" i="1" l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L12" i="2"/>
  <c r="K13" i="2"/>
  <c r="M11" i="2"/>
  <c r="N11" i="2" s="1"/>
  <c r="O11" i="2" s="1"/>
  <c r="P11" i="2" s="1"/>
  <c r="L12" i="1"/>
  <c r="M12" i="1" s="1"/>
  <c r="N10" i="1"/>
  <c r="O10" i="1" s="1"/>
  <c r="L13" i="2" l="1"/>
  <c r="K14" i="2"/>
  <c r="M12" i="2"/>
  <c r="N12" i="2" s="1"/>
  <c r="O12" i="2" s="1"/>
  <c r="P12" i="2" s="1"/>
  <c r="L13" i="1"/>
  <c r="M13" i="1" s="1"/>
  <c r="N12" i="1"/>
  <c r="O12" i="1" s="1"/>
  <c r="N11" i="1"/>
  <c r="O11" i="1" s="1"/>
  <c r="L14" i="2" l="1"/>
  <c r="M14" i="2" s="1"/>
  <c r="M13" i="2"/>
  <c r="N13" i="2" s="1"/>
  <c r="O13" i="2" s="1"/>
  <c r="P13" i="2" s="1"/>
  <c r="L14" i="1"/>
  <c r="M14" i="1" s="1"/>
  <c r="N13" i="1"/>
  <c r="O13" i="1" s="1"/>
  <c r="N14" i="2" l="1"/>
  <c r="O14" i="2" s="1"/>
  <c r="P14" i="2" s="1"/>
  <c r="L15" i="1"/>
  <c r="M15" i="1" s="1"/>
  <c r="N14" i="1"/>
  <c r="O14" i="1" s="1"/>
  <c r="N15" i="1" l="1"/>
  <c r="O15" i="1" s="1"/>
</calcChain>
</file>

<file path=xl/sharedStrings.xml><?xml version="1.0" encoding="utf-8"?>
<sst xmlns="http://schemas.openxmlformats.org/spreadsheetml/2006/main" count="186" uniqueCount="51">
  <si>
    <t>Localité</t>
  </si>
  <si>
    <t>Direction</t>
  </si>
  <si>
    <t>Km partiel</t>
  </si>
  <si>
    <t>Km Total</t>
  </si>
  <si>
    <t>Dénivellé</t>
  </si>
  <si>
    <t>durée d' arrêt principal en minutes</t>
  </si>
  <si>
    <t>Dén. Total</t>
  </si>
  <si>
    <t>Correction pour dénivelé positif en minutes - 60 ' pour ??? Porter la valeur en H2</t>
  </si>
  <si>
    <t>Temps de parcours - moyenne "normale" à placer en i2</t>
  </si>
  <si>
    <t>Cumul : parcours + dénivellé + arrêts</t>
  </si>
  <si>
    <t>Total cumul</t>
  </si>
  <si>
    <t>Nb H</t>
  </si>
  <si>
    <t>Nb mn</t>
  </si>
  <si>
    <t>Durée de parcours</t>
  </si>
  <si>
    <t>Heure de passage (départ prévu à placer en P2)</t>
  </si>
  <si>
    <t>Départ</t>
  </si>
  <si>
    <t>Dénivellé total</t>
  </si>
  <si>
    <t>Durée de parcours ft TXT</t>
  </si>
  <si>
    <t>Fichier type pour étude à partir profil Openrunner SECOND tronçon éverntuel - changement allure estimé</t>
  </si>
  <si>
    <t>xxx</t>
  </si>
  <si>
    <t>Fichier type pour étude à partir profil Openrunner - TROISIEME tronçon éventuel - nouveau changement d'allure</t>
  </si>
  <si>
    <t>Temps total (tot cumuls)</t>
  </si>
  <si>
    <t>Heure de passage (départ prévu à placer en p3)</t>
  </si>
  <si>
    <t>Reprise</t>
  </si>
  <si>
    <t>Heure de passage (départ prévu ) Reprise p15</t>
  </si>
  <si>
    <t>xxxx</t>
  </si>
  <si>
    <t>Heure de passage (départ prévu ) Reprise P31</t>
  </si>
  <si>
    <t>Pannessières</t>
  </si>
  <si>
    <t>Vevy</t>
  </si>
  <si>
    <t>Doucier</t>
  </si>
  <si>
    <t>Le frasnois</t>
  </si>
  <si>
    <t xml:space="preserve">vitesse  moyenne tronçon 1 </t>
  </si>
  <si>
    <t>correction dénivelé tronçon 1</t>
  </si>
  <si>
    <t>vitesse  moyenne tronçon 2</t>
  </si>
  <si>
    <t>correction dénivelé tronçon 2</t>
  </si>
  <si>
    <t>vitesse  moyenne tronçon 3</t>
  </si>
  <si>
    <t>correction dénivelé tronçon 3</t>
  </si>
  <si>
    <t>VM1</t>
  </si>
  <si>
    <t>CD1</t>
  </si>
  <si>
    <t>VM2</t>
  </si>
  <si>
    <t>CD2</t>
  </si>
  <si>
    <t>VM3</t>
  </si>
  <si>
    <t>CD3</t>
  </si>
  <si>
    <t>Correction pour dénivelé positif en minutes - 60 ' pour ??? Tableau CD1</t>
  </si>
  <si>
    <t>Temps de parcours - moyenne "normale"  Tableau VM1</t>
  </si>
  <si>
    <t>Correction pour dénivelé positif en minutes - 60 ' pour ??? Tableau en cd2</t>
  </si>
  <si>
    <t>Temps de parcours - moyenne "normale" Tableau Vm2</t>
  </si>
  <si>
    <t>Correction pour dénivelé positif en minutes - 60 ' pour ??? Tableau CD3</t>
  </si>
  <si>
    <t>Temps de parcours - moyenne "normale" Tableau vm3</t>
  </si>
  <si>
    <t>Fichier type pour étude à partir du profil Openrunner - Remplir les paramètres  sur le tableau en A50 et suivantes * NE PAS ECRIRE SURLES CELLULES MAUVES</t>
  </si>
  <si>
    <t>Route / Direction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</si>
</sst>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h:mm"/>
    <numFmt numFmtId="166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9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64" fontId="6" fillId="3" borderId="1" xfId="1" applyNumberFormat="1" applyFont="1" applyFill="1" applyBorder="1" applyAlignment="1" applyProtection="1">
      <alignment horizontal="center" vertical="center"/>
      <protection locked="0"/>
    </xf>
    <xf numFmtId="164" fontId="6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 applyProtection="1"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1" fontId="8" fillId="4" borderId="2" xfId="0" applyNumberFormat="1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>
      <alignment horizontal="center"/>
    </xf>
    <xf numFmtId="43" fontId="8" fillId="4" borderId="2" xfId="1" applyFont="1" applyFill="1" applyBorder="1" applyAlignment="1">
      <alignment horizontal="left" indent="1"/>
    </xf>
    <xf numFmtId="43" fontId="8" fillId="4" borderId="2" xfId="0" applyNumberFormat="1" applyFont="1" applyFill="1" applyBorder="1" applyAlignment="1">
      <alignment horizontal="left" indent="1"/>
    </xf>
    <xf numFmtId="1" fontId="8" fillId="4" borderId="2" xfId="0" applyNumberFormat="1" applyFont="1" applyFill="1" applyBorder="1" applyAlignment="1">
      <alignment horizontal="left" indent="1"/>
    </xf>
    <xf numFmtId="165" fontId="8" fillId="4" borderId="3" xfId="0" applyNumberFormat="1" applyFont="1" applyFill="1" applyBorder="1" applyAlignment="1">
      <alignment horizontal="center"/>
    </xf>
    <xf numFmtId="165" fontId="8" fillId="4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 applyProtection="1">
      <protection locked="0"/>
    </xf>
    <xf numFmtId="0" fontId="6" fillId="4" borderId="1" xfId="0" applyFont="1" applyFill="1" applyBorder="1" applyAlignment="1" applyProtection="1">
      <protection locked="0"/>
    </xf>
    <xf numFmtId="164" fontId="6" fillId="4" borderId="1" xfId="1" applyNumberFormat="1" applyFont="1" applyFill="1" applyBorder="1" applyAlignment="1" applyProtection="1">
      <protection locked="0"/>
    </xf>
    <xf numFmtId="164" fontId="6" fillId="4" borderId="2" xfId="1" applyNumberFormat="1" applyFont="1" applyFill="1" applyBorder="1" applyAlignment="1"/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>
      <alignment horizontal="center"/>
    </xf>
    <xf numFmtId="43" fontId="6" fillId="4" borderId="2" xfId="0" applyNumberFormat="1" applyFont="1" applyFill="1" applyBorder="1" applyAlignment="1">
      <alignment horizontal="left" indent="1"/>
    </xf>
    <xf numFmtId="43" fontId="0" fillId="4" borderId="2" xfId="0" applyNumberFormat="1" applyFill="1" applyBorder="1" applyAlignment="1">
      <alignment horizontal="left" indent="1"/>
    </xf>
    <xf numFmtId="1" fontId="0" fillId="4" borderId="2" xfId="0" applyNumberFormat="1" applyFill="1" applyBorder="1" applyAlignment="1">
      <alignment horizontal="left" indent="1"/>
    </xf>
    <xf numFmtId="165" fontId="3" fillId="4" borderId="3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 applyProtection="1">
      <protection locked="0"/>
    </xf>
    <xf numFmtId="0" fontId="9" fillId="4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1" fontId="8" fillId="4" borderId="2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protection locked="0"/>
    </xf>
    <xf numFmtId="164" fontId="8" fillId="3" borderId="4" xfId="1" applyNumberFormat="1" applyFont="1" applyFill="1" applyBorder="1" applyAlignment="1" applyProtection="1">
      <protection locked="0"/>
    </xf>
    <xf numFmtId="164" fontId="8" fillId="3" borderId="2" xfId="1" applyNumberFormat="1" applyFont="1" applyFill="1" applyBorder="1" applyAlignment="1"/>
    <xf numFmtId="0" fontId="8" fillId="3" borderId="1" xfId="0" applyFon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>
      <alignment horizontal="center"/>
    </xf>
    <xf numFmtId="43" fontId="8" fillId="3" borderId="2" xfId="1" applyFont="1" applyFill="1" applyBorder="1" applyAlignment="1">
      <alignment horizontal="left" indent="1"/>
    </xf>
    <xf numFmtId="43" fontId="8" fillId="3" borderId="2" xfId="0" applyNumberFormat="1" applyFont="1" applyFill="1" applyBorder="1" applyAlignment="1">
      <alignment horizontal="left" indent="1"/>
    </xf>
    <xf numFmtId="43" fontId="10" fillId="3" borderId="2" xfId="0" applyNumberFormat="1" applyFont="1" applyFill="1" applyBorder="1" applyAlignment="1">
      <alignment horizontal="left" indent="1"/>
    </xf>
    <xf numFmtId="1" fontId="10" fillId="3" borderId="2" xfId="0" applyNumberFormat="1" applyFont="1" applyFill="1" applyBorder="1" applyAlignment="1">
      <alignment horizontal="left" indent="1"/>
    </xf>
    <xf numFmtId="165" fontId="8" fillId="3" borderId="3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164" fontId="0" fillId="0" borderId="0" xfId="1" applyNumberFormat="1" applyFont="1"/>
    <xf numFmtId="166" fontId="3" fillId="2" borderId="1" xfId="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43" fontId="8" fillId="4" borderId="5" xfId="1" applyFont="1" applyFill="1" applyBorder="1" applyAlignment="1">
      <alignment horizontal="left" indent="1"/>
    </xf>
    <xf numFmtId="165" fontId="8" fillId="4" borderId="5" xfId="0" applyNumberFormat="1" applyFont="1" applyFill="1" applyBorder="1" applyAlignment="1">
      <alignment horizontal="center"/>
    </xf>
    <xf numFmtId="0" fontId="8" fillId="4" borderId="5" xfId="0" applyFont="1" applyFill="1" applyBorder="1" applyAlignment="1" applyProtection="1">
      <protection locked="0"/>
    </xf>
    <xf numFmtId="164" fontId="8" fillId="4" borderId="5" xfId="1" applyNumberFormat="1" applyFont="1" applyFill="1" applyBorder="1" applyAlignment="1"/>
    <xf numFmtId="0" fontId="8" fillId="4" borderId="5" xfId="0" applyFont="1" applyFill="1" applyBorder="1" applyAlignment="1" applyProtection="1">
      <alignment horizontal="center"/>
      <protection locked="0"/>
    </xf>
    <xf numFmtId="1" fontId="8" fillId="4" borderId="5" xfId="0" applyNumberFormat="1" applyFont="1" applyFill="1" applyBorder="1" applyAlignment="1" applyProtection="1">
      <alignment horizontal="center"/>
      <protection locked="0"/>
    </xf>
    <xf numFmtId="43" fontId="8" fillId="4" borderId="5" xfId="0" applyNumberFormat="1" applyFont="1" applyFill="1" applyBorder="1" applyAlignment="1">
      <alignment horizontal="left" indent="1"/>
    </xf>
    <xf numFmtId="1" fontId="8" fillId="4" borderId="5" xfId="0" applyNumberFormat="1" applyFont="1" applyFill="1" applyBorder="1" applyAlignment="1">
      <alignment horizontal="left" indent="1"/>
    </xf>
    <xf numFmtId="0" fontId="0" fillId="4" borderId="0" xfId="0" applyFill="1"/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vertical="center"/>
      <protection locked="0"/>
    </xf>
    <xf numFmtId="0" fontId="12" fillId="4" borderId="2" xfId="0" applyFont="1" applyFill="1" applyBorder="1" applyAlignment="1" applyProtection="1">
      <protection locked="0"/>
    </xf>
    <xf numFmtId="164" fontId="12" fillId="4" borderId="2" xfId="1" applyNumberFormat="1" applyFont="1" applyFill="1" applyBorder="1" applyAlignment="1" applyProtection="1">
      <protection locked="0"/>
    </xf>
    <xf numFmtId="164" fontId="12" fillId="4" borderId="2" xfId="1" applyNumberFormat="1" applyFont="1" applyFill="1" applyBorder="1" applyAlignment="1"/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protection locked="0"/>
    </xf>
    <xf numFmtId="164" fontId="12" fillId="4" borderId="1" xfId="1" applyNumberFormat="1" applyFont="1" applyFill="1" applyBorder="1" applyAlignment="1" applyProtection="1">
      <protection locked="0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vertical="center" wrapText="1"/>
      <protection locked="0"/>
    </xf>
    <xf numFmtId="164" fontId="12" fillId="4" borderId="1" xfId="1" applyNumberFormat="1" applyFont="1" applyFill="1" applyBorder="1" applyAlignment="1" applyProtection="1">
      <alignment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43" fontId="8" fillId="4" borderId="6" xfId="1" applyFont="1" applyFill="1" applyBorder="1" applyAlignment="1" applyProtection="1">
      <alignment horizontal="left" indent="1"/>
      <protection locked="0"/>
    </xf>
    <xf numFmtId="43" fontId="6" fillId="4" borderId="6" xfId="0" applyNumberFormat="1" applyFont="1" applyFill="1" applyBorder="1" applyAlignment="1" applyProtection="1">
      <alignment horizontal="left" indent="1"/>
      <protection locked="0"/>
    </xf>
    <xf numFmtId="0" fontId="2" fillId="3" borderId="1" xfId="0" applyFont="1" applyFill="1" applyBorder="1"/>
    <xf numFmtId="166" fontId="2" fillId="3" borderId="1" xfId="1" applyNumberFormat="1" applyFont="1" applyFill="1" applyBorder="1"/>
    <xf numFmtId="164" fontId="8" fillId="4" borderId="2" xfId="1" applyNumberFormat="1" applyFont="1" applyFill="1" applyBorder="1" applyAlignment="1" applyProtection="1">
      <protection locked="0"/>
    </xf>
    <xf numFmtId="164" fontId="8" fillId="3" borderId="2" xfId="1" applyNumberFormat="1" applyFont="1" applyFill="1" applyBorder="1" applyAlignment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166" fontId="8" fillId="5" borderId="2" xfId="1" applyNumberFormat="1" applyFont="1" applyFill="1" applyBorder="1" applyAlignment="1" applyProtection="1"/>
    <xf numFmtId="166" fontId="6" fillId="5" borderId="1" xfId="1" applyNumberFormat="1" applyFont="1" applyFill="1" applyBorder="1" applyAlignment="1" applyProtection="1"/>
    <xf numFmtId="166" fontId="0" fillId="5" borderId="0" xfId="1" applyNumberFormat="1" applyFont="1" applyFill="1" applyProtection="1"/>
    <xf numFmtId="0" fontId="8" fillId="5" borderId="2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0" fillId="5" borderId="0" xfId="0" applyFill="1" applyProtection="1"/>
    <xf numFmtId="43" fontId="8" fillId="5" borderId="2" xfId="1" applyFont="1" applyFill="1" applyBorder="1" applyAlignment="1" applyProtection="1">
      <alignment horizontal="left" indent="1"/>
    </xf>
    <xf numFmtId="43" fontId="8" fillId="5" borderId="2" xfId="0" applyNumberFormat="1" applyFont="1" applyFill="1" applyBorder="1" applyAlignment="1" applyProtection="1">
      <alignment horizontal="left" indent="1"/>
    </xf>
    <xf numFmtId="1" fontId="8" fillId="5" borderId="2" xfId="0" applyNumberFormat="1" applyFont="1" applyFill="1" applyBorder="1" applyAlignment="1" applyProtection="1">
      <alignment horizontal="left" indent="1"/>
    </xf>
    <xf numFmtId="165" fontId="8" fillId="5" borderId="3" xfId="0" applyNumberFormat="1" applyFont="1" applyFill="1" applyBorder="1" applyAlignment="1" applyProtection="1">
      <alignment horizontal="center"/>
    </xf>
    <xf numFmtId="165" fontId="8" fillId="5" borderId="2" xfId="0" applyNumberFormat="1" applyFont="1" applyFill="1" applyBorder="1" applyAlignment="1" applyProtection="1">
      <alignment horizontal="center"/>
    </xf>
    <xf numFmtId="43" fontId="6" fillId="5" borderId="2" xfId="0" applyNumberFormat="1" applyFont="1" applyFill="1" applyBorder="1" applyAlignment="1" applyProtection="1">
      <alignment horizontal="left" indent="1"/>
    </xf>
    <xf numFmtId="165" fontId="3" fillId="5" borderId="3" xfId="0" applyNumberFormat="1" applyFont="1" applyFill="1" applyBorder="1" applyAlignment="1" applyProtection="1">
      <alignment horizontal="center"/>
    </xf>
    <xf numFmtId="165" fontId="3" fillId="5" borderId="1" xfId="0" applyNumberFormat="1" applyFont="1" applyFill="1" applyBorder="1" applyAlignment="1" applyProtection="1">
      <alignment horizontal="center"/>
    </xf>
    <xf numFmtId="165" fontId="8" fillId="5" borderId="1" xfId="0" applyNumberFormat="1" applyFont="1" applyFill="1" applyBorder="1" applyAlignment="1" applyProtection="1">
      <alignment horizontal="center"/>
    </xf>
    <xf numFmtId="0" fontId="13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166" fontId="8" fillId="5" borderId="2" xfId="1" applyNumberFormat="1" applyFont="1" applyFill="1" applyBorder="1" applyAlignment="1" applyProtection="1">
      <protection locked="0"/>
    </xf>
    <xf numFmtId="166" fontId="6" fillId="5" borderId="1" xfId="1" applyNumberFormat="1" applyFont="1" applyFill="1" applyBorder="1" applyAlignment="1" applyProtection="1">
      <protection locked="0"/>
    </xf>
    <xf numFmtId="166" fontId="6" fillId="5" borderId="5" xfId="1" applyNumberFormat="1" applyFont="1" applyFill="1" applyBorder="1" applyAlignment="1" applyProtection="1"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43" fontId="8" fillId="5" borderId="2" xfId="1" applyFont="1" applyFill="1" applyBorder="1" applyAlignment="1" applyProtection="1">
      <alignment horizontal="left" indent="1"/>
      <protection locked="0"/>
    </xf>
    <xf numFmtId="43" fontId="8" fillId="5" borderId="2" xfId="0" applyNumberFormat="1" applyFont="1" applyFill="1" applyBorder="1" applyAlignment="1" applyProtection="1">
      <alignment horizontal="left" indent="1"/>
      <protection locked="0"/>
    </xf>
    <xf numFmtId="1" fontId="8" fillId="5" borderId="2" xfId="0" applyNumberFormat="1" applyFont="1" applyFill="1" applyBorder="1" applyAlignment="1" applyProtection="1">
      <alignment horizontal="left" indent="1"/>
      <protection locked="0"/>
    </xf>
    <xf numFmtId="165" fontId="8" fillId="5" borderId="3" xfId="0" applyNumberFormat="1" applyFont="1" applyFill="1" applyBorder="1" applyAlignment="1" applyProtection="1">
      <alignment horizontal="center"/>
      <protection locked="0"/>
    </xf>
    <xf numFmtId="165" fontId="8" fillId="5" borderId="2" xfId="0" applyNumberFormat="1" applyFont="1" applyFill="1" applyBorder="1" applyAlignment="1" applyProtection="1">
      <alignment horizontal="center"/>
      <protection locked="0"/>
    </xf>
    <xf numFmtId="43" fontId="6" fillId="5" borderId="2" xfId="0" applyNumberFormat="1" applyFont="1" applyFill="1" applyBorder="1" applyAlignment="1" applyProtection="1">
      <alignment horizontal="left" indent="1"/>
      <protection locked="0"/>
    </xf>
    <xf numFmtId="165" fontId="3" fillId="5" borderId="3" xfId="0" applyNumberFormat="1" applyFont="1" applyFill="1" applyBorder="1" applyAlignment="1" applyProtection="1">
      <alignment horizontal="center"/>
      <protection locked="0"/>
    </xf>
    <xf numFmtId="165" fontId="3" fillId="5" borderId="1" xfId="0" applyNumberFormat="1" applyFont="1" applyFill="1" applyBorder="1" applyAlignment="1" applyProtection="1">
      <alignment horizontal="center"/>
      <protection locked="0"/>
    </xf>
    <xf numFmtId="165" fontId="8" fillId="5" borderId="1" xfId="0" applyNumberFormat="1" applyFont="1" applyFill="1" applyBorder="1" applyAlignment="1" applyProtection="1">
      <alignment horizontal="center"/>
      <protection locked="0"/>
    </xf>
    <xf numFmtId="166" fontId="6" fillId="5" borderId="1" xfId="1" applyNumberFormat="1" applyFont="1" applyFill="1" applyBorder="1" applyAlignment="1" applyProtection="1">
      <alignment horizontal="center" vertical="center"/>
      <protection locked="0"/>
    </xf>
    <xf numFmtId="164" fontId="6" fillId="5" borderId="1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0" fontId="4" fillId="5" borderId="1" xfId="0" applyNumberFormat="1" applyFont="1" applyFill="1" applyBorder="1" applyAlignment="1" applyProtection="1">
      <alignment horizontal="center" vertical="center"/>
      <protection locked="0"/>
    </xf>
    <xf numFmtId="166" fontId="2" fillId="5" borderId="1" xfId="1" applyNumberFormat="1" applyFont="1" applyFill="1" applyBorder="1"/>
    <xf numFmtId="166" fontId="10" fillId="5" borderId="1" xfId="1" applyNumberFormat="1" applyFont="1" applyFill="1" applyBorder="1"/>
    <xf numFmtId="164" fontId="10" fillId="0" borderId="1" xfId="1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99FF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15</xdr:row>
      <xdr:rowOff>0</xdr:rowOff>
    </xdr:from>
    <xdr:ext cx="4391025" cy="47411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8889017-16E7-41A7-9572-2D94733CE1E6}"/>
            </a:ext>
          </a:extLst>
        </xdr:cNvPr>
        <xdr:cNvSpPr txBox="1"/>
      </xdr:nvSpPr>
      <xdr:spPr>
        <a:xfrm>
          <a:off x="990600" y="3886200"/>
          <a:ext cx="4391025" cy="474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100" b="1" i="1">
              <a:solidFill>
                <a:srgbClr val="FF0000"/>
              </a:solidFill>
            </a:rPr>
            <a:t>En Rouge : les renseignements à porter ....</a:t>
          </a:r>
          <a:r>
            <a:rPr lang="fr-FR" sz="1100" b="1" i="1" baseline="0">
              <a:solidFill>
                <a:srgbClr val="FF0000"/>
              </a:solidFill>
            </a:rPr>
            <a:t> les "heures de passages" correspondent à l'heure de départ du lieu, après arrêt éventuel ...</a:t>
          </a:r>
          <a:endParaRPr lang="fr-FR" sz="1100" b="1" i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D0304-ECCA-4466-9376-3CF831C94B8E}">
  <dimension ref="A1:T55"/>
  <sheetViews>
    <sheetView tabSelected="1" workbookViewId="0">
      <selection activeCell="D56" sqref="D56"/>
    </sheetView>
  </sheetViews>
  <sheetFormatPr baseColWidth="10" defaultRowHeight="15" x14ac:dyDescent="0.25"/>
  <cols>
    <col min="1" max="1" width="21.5703125" customWidth="1"/>
    <col min="3" max="3" width="11.42578125" style="58"/>
    <col min="4" max="4" width="11.42578125" style="56"/>
    <col min="7" max="7" width="11" bestFit="1" customWidth="1"/>
    <col min="8" max="8" width="11" hidden="1" customWidth="1"/>
    <col min="9" max="9" width="11.42578125" hidden="1" customWidth="1"/>
    <col min="10" max="11" width="11.140625" hidden="1" customWidth="1"/>
    <col min="12" max="12" width="4.85546875" hidden="1" customWidth="1"/>
    <col min="13" max="13" width="6.140625" hidden="1" customWidth="1"/>
    <col min="14" max="14" width="10" hidden="1" customWidth="1"/>
    <col min="15" max="15" width="8.42578125" hidden="1" customWidth="1"/>
    <col min="16" max="16" width="10.85546875" bestFit="1" customWidth="1"/>
  </cols>
  <sheetData>
    <row r="1" spans="1:16" ht="37.5" customHeight="1" x14ac:dyDescent="0.3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96" x14ac:dyDescent="0.25">
      <c r="A2" s="1" t="s">
        <v>0</v>
      </c>
      <c r="B2" s="1" t="s">
        <v>50</v>
      </c>
      <c r="C2" s="57" t="s">
        <v>2</v>
      </c>
      <c r="D2" s="2" t="s">
        <v>3</v>
      </c>
      <c r="E2" s="3" t="s">
        <v>4</v>
      </c>
      <c r="F2" s="3" t="s">
        <v>16</v>
      </c>
      <c r="G2" s="4" t="s">
        <v>5</v>
      </c>
      <c r="H2" s="3" t="s">
        <v>43</v>
      </c>
      <c r="I2" s="3" t="s">
        <v>44</v>
      </c>
      <c r="J2" s="3" t="s">
        <v>9</v>
      </c>
      <c r="K2" s="3" t="s">
        <v>21</v>
      </c>
      <c r="L2" s="5" t="s">
        <v>11</v>
      </c>
      <c r="M2" s="5" t="s">
        <v>12</v>
      </c>
      <c r="N2" s="3" t="s">
        <v>17</v>
      </c>
      <c r="O2" s="3" t="s">
        <v>13</v>
      </c>
      <c r="P2" s="3" t="s">
        <v>22</v>
      </c>
    </row>
    <row r="3" spans="1:16" x14ac:dyDescent="0.25">
      <c r="A3" s="6" t="s">
        <v>15</v>
      </c>
      <c r="B3" s="7"/>
      <c r="C3" s="119" t="s">
        <v>25</v>
      </c>
      <c r="D3" s="120" t="s">
        <v>19</v>
      </c>
      <c r="E3" s="122" t="s">
        <v>25</v>
      </c>
      <c r="F3" s="122" t="s">
        <v>25</v>
      </c>
      <c r="G3" s="123" t="s">
        <v>25</v>
      </c>
      <c r="H3" s="121"/>
      <c r="I3" s="121"/>
      <c r="J3" s="122"/>
      <c r="K3" s="122"/>
      <c r="L3" s="124"/>
      <c r="M3" s="124"/>
      <c r="N3" s="125"/>
      <c r="O3" s="125"/>
      <c r="P3" s="14">
        <v>0.70833333333333337</v>
      </c>
    </row>
    <row r="4" spans="1:16" x14ac:dyDescent="0.25">
      <c r="A4" s="15"/>
      <c r="B4" s="16"/>
      <c r="C4" s="87">
        <f>IF(D4&gt;0,D4,0)</f>
        <v>0</v>
      </c>
      <c r="D4" s="84"/>
      <c r="E4" s="90">
        <f>IF(F4&gt;0,F4,0)</f>
        <v>0</v>
      </c>
      <c r="F4" s="17"/>
      <c r="G4" s="18"/>
      <c r="H4" s="93">
        <f t="shared" ref="H4:H15" si="0">IF( CD1_&lt;&gt;0, ROUND((E4/CD1_ )*60,0),0)</f>
        <v>0</v>
      </c>
      <c r="I4" s="93">
        <f t="shared" ref="I4:I15" si="1">IF( VM1_&lt;&gt;0,(C4/VM1_)*60,0)</f>
        <v>0</v>
      </c>
      <c r="J4" s="94">
        <f t="shared" ref="J4:J16" si="2">H4+I4+G4</f>
        <v>0</v>
      </c>
      <c r="K4" s="94">
        <f>IF(C4&gt;0,J4,0)</f>
        <v>0</v>
      </c>
      <c r="L4" s="95">
        <f>INT(K4/60)</f>
        <v>0</v>
      </c>
      <c r="M4" s="95">
        <f>ROUND(K4-(L4*60),0)</f>
        <v>0</v>
      </c>
      <c r="N4" s="96" t="str">
        <f>CONCATENATE(L4,":",M4)</f>
        <v>0:0</v>
      </c>
      <c r="O4" s="97">
        <f>VALUE(N4)</f>
        <v>0</v>
      </c>
      <c r="P4" s="97">
        <f>IF(K4&gt;0,O4+$P$3,0)</f>
        <v>0</v>
      </c>
    </row>
    <row r="5" spans="1:16" x14ac:dyDescent="0.25">
      <c r="A5" s="25"/>
      <c r="B5" s="26"/>
      <c r="C5" s="88">
        <f>IF(D5&gt;0,D5-D4,0)</f>
        <v>0</v>
      </c>
      <c r="D5" s="84"/>
      <c r="E5" s="91">
        <f>IF(F5&gt;0,F5-F4,0)</f>
        <v>0</v>
      </c>
      <c r="F5" s="29"/>
      <c r="G5" s="18"/>
      <c r="H5" s="93">
        <f t="shared" si="0"/>
        <v>0</v>
      </c>
      <c r="I5" s="93">
        <f t="shared" si="1"/>
        <v>0</v>
      </c>
      <c r="J5" s="98">
        <f t="shared" si="2"/>
        <v>0</v>
      </c>
      <c r="K5" s="94">
        <f>IF(C5&gt;0,J5+K4,0)</f>
        <v>0</v>
      </c>
      <c r="L5" s="95">
        <f t="shared" ref="L5:L15" si="3">INT(K5/60)</f>
        <v>0</v>
      </c>
      <c r="M5" s="95">
        <f t="shared" ref="M5:M15" si="4">ROUND(K5-(L5*60),0)</f>
        <v>0</v>
      </c>
      <c r="N5" s="99" t="str">
        <f>CONCATENATE(L5,":",M5)</f>
        <v>0:0</v>
      </c>
      <c r="O5" s="100">
        <f>VALUE(N5)</f>
        <v>0</v>
      </c>
      <c r="P5" s="100">
        <f>IF(K5&gt;0,$P$3+O5,P4)</f>
        <v>0</v>
      </c>
    </row>
    <row r="6" spans="1:16" x14ac:dyDescent="0.25">
      <c r="A6" s="36"/>
      <c r="B6" s="26"/>
      <c r="C6" s="88">
        <f t="shared" ref="C6:C15" si="5">IF(D6&gt;0,D6-D5,0)</f>
        <v>0</v>
      </c>
      <c r="D6" s="84"/>
      <c r="E6" s="91">
        <f t="shared" ref="E6:E15" si="6">IF(F6&gt;0,F6-F5,0)</f>
        <v>0</v>
      </c>
      <c r="F6" s="29"/>
      <c r="G6" s="18"/>
      <c r="H6" s="93">
        <f t="shared" si="0"/>
        <v>0</v>
      </c>
      <c r="I6" s="93">
        <f t="shared" si="1"/>
        <v>0</v>
      </c>
      <c r="J6" s="98">
        <f t="shared" si="2"/>
        <v>0</v>
      </c>
      <c r="K6" s="94">
        <f t="shared" ref="K6:K15" si="7">IF(C6&gt;0,J6+K5,0)</f>
        <v>0</v>
      </c>
      <c r="L6" s="95">
        <f t="shared" si="3"/>
        <v>0</v>
      </c>
      <c r="M6" s="95">
        <f t="shared" si="4"/>
        <v>0</v>
      </c>
      <c r="N6" s="99" t="str">
        <f t="shared" ref="N6:N14" si="8">CONCATENATE(L6,":",M6)</f>
        <v>0:0</v>
      </c>
      <c r="O6" s="100">
        <f t="shared" ref="O6:O14" si="9">VALUE(N6)</f>
        <v>0</v>
      </c>
      <c r="P6" s="100">
        <f t="shared" ref="P6:P15" si="10">IF(K6&gt;0,$P$3+O6,P5)</f>
        <v>0</v>
      </c>
    </row>
    <row r="7" spans="1:16" x14ac:dyDescent="0.25">
      <c r="A7" s="37"/>
      <c r="B7" s="38"/>
      <c r="C7" s="88">
        <f t="shared" si="5"/>
        <v>0</v>
      </c>
      <c r="D7" s="84"/>
      <c r="E7" s="91">
        <f t="shared" si="6"/>
        <v>0</v>
      </c>
      <c r="F7" s="54"/>
      <c r="G7" s="39"/>
      <c r="H7" s="93">
        <f t="shared" si="0"/>
        <v>0</v>
      </c>
      <c r="I7" s="93">
        <f t="shared" si="1"/>
        <v>0</v>
      </c>
      <c r="J7" s="98">
        <f t="shared" si="2"/>
        <v>0</v>
      </c>
      <c r="K7" s="94">
        <f t="shared" si="7"/>
        <v>0</v>
      </c>
      <c r="L7" s="95">
        <f t="shared" si="3"/>
        <v>0</v>
      </c>
      <c r="M7" s="95">
        <f t="shared" si="4"/>
        <v>0</v>
      </c>
      <c r="N7" s="99" t="str">
        <f t="shared" si="8"/>
        <v>0:0</v>
      </c>
      <c r="O7" s="100">
        <f t="shared" si="9"/>
        <v>0</v>
      </c>
      <c r="P7" s="100">
        <f t="shared" si="10"/>
        <v>0</v>
      </c>
    </row>
    <row r="8" spans="1:16" x14ac:dyDescent="0.25">
      <c r="A8" s="25"/>
      <c r="B8" s="26"/>
      <c r="C8" s="88">
        <f t="shared" si="5"/>
        <v>0</v>
      </c>
      <c r="D8" s="84"/>
      <c r="E8" s="91">
        <f t="shared" si="6"/>
        <v>0</v>
      </c>
      <c r="F8" s="29"/>
      <c r="G8" s="18"/>
      <c r="H8" s="93">
        <f t="shared" si="0"/>
        <v>0</v>
      </c>
      <c r="I8" s="93">
        <f t="shared" si="1"/>
        <v>0</v>
      </c>
      <c r="J8" s="98">
        <f t="shared" si="2"/>
        <v>0</v>
      </c>
      <c r="K8" s="94">
        <f t="shared" si="7"/>
        <v>0</v>
      </c>
      <c r="L8" s="95">
        <f t="shared" si="3"/>
        <v>0</v>
      </c>
      <c r="M8" s="95">
        <f t="shared" si="4"/>
        <v>0</v>
      </c>
      <c r="N8" s="99" t="str">
        <f t="shared" si="8"/>
        <v>0:0</v>
      </c>
      <c r="O8" s="100">
        <f t="shared" si="9"/>
        <v>0</v>
      </c>
      <c r="P8" s="100">
        <f t="shared" si="10"/>
        <v>0</v>
      </c>
    </row>
    <row r="9" spans="1:16" x14ac:dyDescent="0.25">
      <c r="A9" s="25"/>
      <c r="B9" s="26"/>
      <c r="C9" s="88">
        <f t="shared" si="5"/>
        <v>0</v>
      </c>
      <c r="D9" s="84"/>
      <c r="E9" s="91">
        <f t="shared" si="6"/>
        <v>0</v>
      </c>
      <c r="F9" s="29"/>
      <c r="G9" s="18"/>
      <c r="H9" s="93">
        <f t="shared" si="0"/>
        <v>0</v>
      </c>
      <c r="I9" s="93">
        <f t="shared" si="1"/>
        <v>0</v>
      </c>
      <c r="J9" s="98">
        <f t="shared" si="2"/>
        <v>0</v>
      </c>
      <c r="K9" s="94">
        <f t="shared" si="7"/>
        <v>0</v>
      </c>
      <c r="L9" s="95">
        <f t="shared" si="3"/>
        <v>0</v>
      </c>
      <c r="M9" s="95">
        <f t="shared" si="4"/>
        <v>0</v>
      </c>
      <c r="N9" s="99" t="str">
        <f t="shared" si="8"/>
        <v>0:0</v>
      </c>
      <c r="O9" s="100">
        <f t="shared" si="9"/>
        <v>0</v>
      </c>
      <c r="P9" s="100">
        <f t="shared" si="10"/>
        <v>0</v>
      </c>
    </row>
    <row r="10" spans="1:16" x14ac:dyDescent="0.25">
      <c r="A10" s="36"/>
      <c r="B10" s="26"/>
      <c r="C10" s="88">
        <f t="shared" si="5"/>
        <v>0</v>
      </c>
      <c r="D10" s="84"/>
      <c r="E10" s="91">
        <f t="shared" si="6"/>
        <v>0</v>
      </c>
      <c r="F10" s="29"/>
      <c r="G10" s="18"/>
      <c r="H10" s="93">
        <f t="shared" si="0"/>
        <v>0</v>
      </c>
      <c r="I10" s="93">
        <f t="shared" si="1"/>
        <v>0</v>
      </c>
      <c r="J10" s="98">
        <f t="shared" si="2"/>
        <v>0</v>
      </c>
      <c r="K10" s="94">
        <f t="shared" si="7"/>
        <v>0</v>
      </c>
      <c r="L10" s="95">
        <f t="shared" si="3"/>
        <v>0</v>
      </c>
      <c r="M10" s="95">
        <f t="shared" si="4"/>
        <v>0</v>
      </c>
      <c r="N10" s="99" t="str">
        <f t="shared" si="8"/>
        <v>0:0</v>
      </c>
      <c r="O10" s="100">
        <f t="shared" si="9"/>
        <v>0</v>
      </c>
      <c r="P10" s="100">
        <f t="shared" si="10"/>
        <v>0</v>
      </c>
    </row>
    <row r="11" spans="1:16" x14ac:dyDescent="0.25">
      <c r="A11" s="36"/>
      <c r="B11" s="26"/>
      <c r="C11" s="88">
        <f t="shared" si="5"/>
        <v>0</v>
      </c>
      <c r="D11" s="84"/>
      <c r="E11" s="91">
        <f t="shared" si="6"/>
        <v>0</v>
      </c>
      <c r="F11" s="29"/>
      <c r="G11" s="18"/>
      <c r="H11" s="93">
        <f t="shared" si="0"/>
        <v>0</v>
      </c>
      <c r="I11" s="93">
        <f t="shared" si="1"/>
        <v>0</v>
      </c>
      <c r="J11" s="98">
        <f t="shared" si="2"/>
        <v>0</v>
      </c>
      <c r="K11" s="94">
        <f t="shared" si="7"/>
        <v>0</v>
      </c>
      <c r="L11" s="95">
        <f t="shared" si="3"/>
        <v>0</v>
      </c>
      <c r="M11" s="95">
        <f t="shared" si="4"/>
        <v>0</v>
      </c>
      <c r="N11" s="99" t="str">
        <f t="shared" si="8"/>
        <v>0:0</v>
      </c>
      <c r="O11" s="100">
        <f t="shared" si="9"/>
        <v>0</v>
      </c>
      <c r="P11" s="100">
        <f t="shared" si="10"/>
        <v>0</v>
      </c>
    </row>
    <row r="12" spans="1:16" x14ac:dyDescent="0.25">
      <c r="A12" s="36"/>
      <c r="B12" s="26"/>
      <c r="C12" s="88">
        <f t="shared" si="5"/>
        <v>0</v>
      </c>
      <c r="D12" s="84"/>
      <c r="E12" s="91">
        <f t="shared" si="6"/>
        <v>0</v>
      </c>
      <c r="F12" s="29"/>
      <c r="G12" s="18"/>
      <c r="H12" s="93">
        <f t="shared" si="0"/>
        <v>0</v>
      </c>
      <c r="I12" s="93">
        <f t="shared" si="1"/>
        <v>0</v>
      </c>
      <c r="J12" s="98">
        <f t="shared" si="2"/>
        <v>0</v>
      </c>
      <c r="K12" s="94">
        <f t="shared" si="7"/>
        <v>0</v>
      </c>
      <c r="L12" s="95">
        <f t="shared" si="3"/>
        <v>0</v>
      </c>
      <c r="M12" s="95">
        <f t="shared" si="4"/>
        <v>0</v>
      </c>
      <c r="N12" s="99" t="str">
        <f t="shared" si="8"/>
        <v>0:0</v>
      </c>
      <c r="O12" s="100">
        <f t="shared" si="9"/>
        <v>0</v>
      </c>
      <c r="P12" s="100">
        <f t="shared" si="10"/>
        <v>0</v>
      </c>
    </row>
    <row r="13" spans="1:16" x14ac:dyDescent="0.25">
      <c r="A13" s="25"/>
      <c r="B13" s="26"/>
      <c r="C13" s="88">
        <f t="shared" si="5"/>
        <v>0</v>
      </c>
      <c r="D13" s="84"/>
      <c r="E13" s="91">
        <f t="shared" si="6"/>
        <v>0</v>
      </c>
      <c r="F13" s="29"/>
      <c r="G13" s="18"/>
      <c r="H13" s="93">
        <f t="shared" si="0"/>
        <v>0</v>
      </c>
      <c r="I13" s="93">
        <f t="shared" si="1"/>
        <v>0</v>
      </c>
      <c r="J13" s="98">
        <f t="shared" si="2"/>
        <v>0</v>
      </c>
      <c r="K13" s="94">
        <f t="shared" si="7"/>
        <v>0</v>
      </c>
      <c r="L13" s="95">
        <f t="shared" si="3"/>
        <v>0</v>
      </c>
      <c r="M13" s="95">
        <f t="shared" si="4"/>
        <v>0</v>
      </c>
      <c r="N13" s="99" t="str">
        <f t="shared" si="8"/>
        <v>0:0</v>
      </c>
      <c r="O13" s="100">
        <f t="shared" si="9"/>
        <v>0</v>
      </c>
      <c r="P13" s="100">
        <f t="shared" si="10"/>
        <v>0</v>
      </c>
    </row>
    <row r="14" spans="1:16" x14ac:dyDescent="0.25">
      <c r="A14" s="36"/>
      <c r="B14" s="26"/>
      <c r="C14" s="88">
        <f t="shared" si="5"/>
        <v>0</v>
      </c>
      <c r="D14" s="84"/>
      <c r="E14" s="91">
        <f t="shared" si="6"/>
        <v>0</v>
      </c>
      <c r="F14" s="29"/>
      <c r="G14" s="18"/>
      <c r="H14" s="93">
        <f t="shared" si="0"/>
        <v>0</v>
      </c>
      <c r="I14" s="93">
        <f t="shared" si="1"/>
        <v>0</v>
      </c>
      <c r="J14" s="98">
        <f t="shared" si="2"/>
        <v>0</v>
      </c>
      <c r="K14" s="94">
        <f t="shared" si="7"/>
        <v>0</v>
      </c>
      <c r="L14" s="95">
        <f t="shared" si="3"/>
        <v>0</v>
      </c>
      <c r="M14" s="95">
        <f t="shared" si="4"/>
        <v>0</v>
      </c>
      <c r="N14" s="99" t="str">
        <f t="shared" si="8"/>
        <v>0:0</v>
      </c>
      <c r="O14" s="100">
        <f t="shared" si="9"/>
        <v>0</v>
      </c>
      <c r="P14" s="100">
        <f t="shared" si="10"/>
        <v>0</v>
      </c>
    </row>
    <row r="15" spans="1:16" x14ac:dyDescent="0.25">
      <c r="A15" s="53"/>
      <c r="B15" s="53"/>
      <c r="C15" s="88">
        <f t="shared" si="5"/>
        <v>0</v>
      </c>
      <c r="D15" s="85"/>
      <c r="E15" s="91">
        <f t="shared" si="6"/>
        <v>0</v>
      </c>
      <c r="F15" s="55"/>
      <c r="G15" s="45"/>
      <c r="H15" s="93">
        <f t="shared" si="0"/>
        <v>0</v>
      </c>
      <c r="I15" s="93">
        <f t="shared" si="1"/>
        <v>0</v>
      </c>
      <c r="J15" s="94">
        <f t="shared" si="2"/>
        <v>0</v>
      </c>
      <c r="K15" s="94">
        <f t="shared" si="7"/>
        <v>0</v>
      </c>
      <c r="L15" s="95">
        <f t="shared" si="3"/>
        <v>0</v>
      </c>
      <c r="M15" s="95">
        <f t="shared" si="4"/>
        <v>0</v>
      </c>
      <c r="N15" s="96" t="str">
        <f>CONCATENATE(L15,":",M15)</f>
        <v>0:0</v>
      </c>
      <c r="O15" s="101">
        <f>VALUE(N15)</f>
        <v>0</v>
      </c>
      <c r="P15" s="100">
        <f t="shared" si="10"/>
        <v>0</v>
      </c>
    </row>
    <row r="16" spans="1:16" x14ac:dyDescent="0.25">
      <c r="C16" s="89">
        <f>SUM(C4:C15)</f>
        <v>0</v>
      </c>
      <c r="E16" s="92">
        <f>SUM(E4:E15)</f>
        <v>0</v>
      </c>
      <c r="H16" s="80"/>
      <c r="I16" s="80"/>
      <c r="J16" s="81">
        <f t="shared" si="2"/>
        <v>0</v>
      </c>
    </row>
    <row r="17" spans="1:20" x14ac:dyDescent="0.25">
      <c r="A17" s="103" t="s">
        <v>18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1:20" ht="96" x14ac:dyDescent="0.25">
      <c r="A18" s="1" t="s">
        <v>0</v>
      </c>
      <c r="B18" s="1" t="s">
        <v>1</v>
      </c>
      <c r="C18" s="57" t="s">
        <v>2</v>
      </c>
      <c r="D18" s="2" t="s">
        <v>3</v>
      </c>
      <c r="E18" s="3" t="s">
        <v>4</v>
      </c>
      <c r="F18" s="3" t="s">
        <v>16</v>
      </c>
      <c r="G18" s="4" t="s">
        <v>5</v>
      </c>
      <c r="H18" s="3" t="s">
        <v>45</v>
      </c>
      <c r="I18" s="3" t="s">
        <v>46</v>
      </c>
      <c r="J18" s="3" t="s">
        <v>9</v>
      </c>
      <c r="K18" s="3" t="s">
        <v>21</v>
      </c>
      <c r="L18" s="5" t="s">
        <v>11</v>
      </c>
      <c r="M18" s="5" t="s">
        <v>12</v>
      </c>
      <c r="N18" s="3" t="s">
        <v>17</v>
      </c>
      <c r="O18" s="3" t="s">
        <v>13</v>
      </c>
      <c r="P18" s="3" t="s">
        <v>24</v>
      </c>
    </row>
    <row r="19" spans="1:20" x14ac:dyDescent="0.25">
      <c r="A19" s="6" t="s">
        <v>23</v>
      </c>
      <c r="B19" s="7"/>
      <c r="C19" s="119" t="s">
        <v>19</v>
      </c>
      <c r="D19" s="120" t="s">
        <v>19</v>
      </c>
      <c r="E19" s="121" t="s">
        <v>19</v>
      </c>
      <c r="F19" s="122" t="s">
        <v>19</v>
      </c>
      <c r="G19" s="123" t="s">
        <v>19</v>
      </c>
      <c r="H19" s="121"/>
      <c r="I19" s="121"/>
      <c r="J19" s="122"/>
      <c r="K19" s="122"/>
      <c r="L19" s="124"/>
      <c r="M19" s="124"/>
      <c r="N19" s="125"/>
      <c r="O19" s="125"/>
      <c r="P19" s="126" t="s">
        <v>25</v>
      </c>
    </row>
    <row r="20" spans="1:20" x14ac:dyDescent="0.25">
      <c r="A20" s="15"/>
      <c r="B20" s="16"/>
      <c r="C20" s="104">
        <f>IF(D20&gt;0,D20-C16,0)</f>
        <v>0</v>
      </c>
      <c r="D20" s="84"/>
      <c r="E20" s="107">
        <f>IF(F20&gt;0,F20-E16,0)</f>
        <v>0</v>
      </c>
      <c r="F20" s="17"/>
      <c r="G20" s="18"/>
      <c r="H20" s="110">
        <f t="shared" ref="H20:H31" si="11">IF(CD2_&lt;&gt;0, ROUND((E20/CD2_)*60,0),0)</f>
        <v>0</v>
      </c>
      <c r="I20" s="110">
        <f t="shared" ref="I20:I31" si="12">IF( VM2_&lt;&gt;0,(C20/VM2_)*60,0)</f>
        <v>0</v>
      </c>
      <c r="J20" s="111">
        <f t="shared" ref="J20:J32" si="13">H20+I20+G20</f>
        <v>0</v>
      </c>
      <c r="K20" s="111">
        <f>IF(C20&gt;0,J20,0)</f>
        <v>0</v>
      </c>
      <c r="L20" s="112">
        <f>INT(K20/60)</f>
        <v>0</v>
      </c>
      <c r="M20" s="112">
        <f>ROUND(K20-(L20*60),0)</f>
        <v>0</v>
      </c>
      <c r="N20" s="113" t="str">
        <f>CONCATENATE(L20,":",M20)</f>
        <v>0:0</v>
      </c>
      <c r="O20" s="114">
        <f>VALUE(N20)</f>
        <v>0</v>
      </c>
      <c r="P20" s="114">
        <f>IF(K20&gt;0,O20+$P$15,0)</f>
        <v>0</v>
      </c>
    </row>
    <row r="21" spans="1:20" x14ac:dyDescent="0.25">
      <c r="A21" s="25"/>
      <c r="B21" s="26"/>
      <c r="C21" s="105">
        <f>IF(D21&gt;0,D21-D20,0)</f>
        <v>0</v>
      </c>
      <c r="D21" s="84"/>
      <c r="E21" s="108">
        <f>IF(F21&gt;0,F21-F20,0)</f>
        <v>0</v>
      </c>
      <c r="F21" s="29"/>
      <c r="G21" s="18"/>
      <c r="H21" s="110">
        <f t="shared" si="11"/>
        <v>0</v>
      </c>
      <c r="I21" s="110">
        <f t="shared" si="12"/>
        <v>0</v>
      </c>
      <c r="J21" s="115">
        <f t="shared" si="13"/>
        <v>0</v>
      </c>
      <c r="K21" s="111">
        <f>IF(C21&gt;0,J21+K20,0)</f>
        <v>0</v>
      </c>
      <c r="L21" s="112">
        <f t="shared" ref="L21:L31" si="14">INT(K21/60)</f>
        <v>0</v>
      </c>
      <c r="M21" s="112">
        <f t="shared" ref="M21:M31" si="15">ROUND(K21-(L21*60),0)</f>
        <v>0</v>
      </c>
      <c r="N21" s="116" t="str">
        <f>CONCATENATE(L21,":",M21)</f>
        <v>0:0</v>
      </c>
      <c r="O21" s="117">
        <f>VALUE(N21)</f>
        <v>0</v>
      </c>
      <c r="P21" s="117">
        <f>IF(K21&gt;0,$P$15+O21,P20)</f>
        <v>0</v>
      </c>
    </row>
    <row r="22" spans="1:20" x14ac:dyDescent="0.25">
      <c r="A22" s="36"/>
      <c r="B22" s="26"/>
      <c r="C22" s="105">
        <f t="shared" ref="C22:C31" si="16">IF(D22&gt;0,D22-D21,0)</f>
        <v>0</v>
      </c>
      <c r="D22" s="84"/>
      <c r="E22" s="108">
        <f t="shared" ref="E22:E31" si="17">IF(F22&gt;0,F22-F21,0)</f>
        <v>0</v>
      </c>
      <c r="F22" s="29"/>
      <c r="G22" s="18"/>
      <c r="H22" s="110">
        <f t="shared" si="11"/>
        <v>0</v>
      </c>
      <c r="I22" s="110">
        <f t="shared" si="12"/>
        <v>0</v>
      </c>
      <c r="J22" s="115">
        <f t="shared" si="13"/>
        <v>0</v>
      </c>
      <c r="K22" s="111">
        <f t="shared" ref="K22:K31" si="18">IF(C22&gt;0,J22+K21,0)</f>
        <v>0</v>
      </c>
      <c r="L22" s="112">
        <f t="shared" si="14"/>
        <v>0</v>
      </c>
      <c r="M22" s="112">
        <f t="shared" si="15"/>
        <v>0</v>
      </c>
      <c r="N22" s="116" t="str">
        <f t="shared" ref="N22:N30" si="19">CONCATENATE(L22,":",M22)</f>
        <v>0:0</v>
      </c>
      <c r="O22" s="117">
        <f t="shared" ref="O22:O30" si="20">VALUE(N22)</f>
        <v>0</v>
      </c>
      <c r="P22" s="117">
        <f t="shared" ref="P22:P31" si="21">IF(K22&gt;0,$P$15+O22,P21)</f>
        <v>0</v>
      </c>
    </row>
    <row r="23" spans="1:20" x14ac:dyDescent="0.25">
      <c r="A23" s="37"/>
      <c r="B23" s="38"/>
      <c r="C23" s="105">
        <f t="shared" si="16"/>
        <v>0</v>
      </c>
      <c r="D23" s="84"/>
      <c r="E23" s="108">
        <f t="shared" si="17"/>
        <v>0</v>
      </c>
      <c r="F23" s="54"/>
      <c r="G23" s="39"/>
      <c r="H23" s="110">
        <f t="shared" si="11"/>
        <v>0</v>
      </c>
      <c r="I23" s="110">
        <f t="shared" si="12"/>
        <v>0</v>
      </c>
      <c r="J23" s="115">
        <f t="shared" si="13"/>
        <v>0</v>
      </c>
      <c r="K23" s="111">
        <f t="shared" si="18"/>
        <v>0</v>
      </c>
      <c r="L23" s="112">
        <f t="shared" si="14"/>
        <v>0</v>
      </c>
      <c r="M23" s="112">
        <f t="shared" si="15"/>
        <v>0</v>
      </c>
      <c r="N23" s="116" t="str">
        <f t="shared" si="19"/>
        <v>0:0</v>
      </c>
      <c r="O23" s="117">
        <f t="shared" si="20"/>
        <v>0</v>
      </c>
      <c r="P23" s="117">
        <f t="shared" si="21"/>
        <v>0</v>
      </c>
    </row>
    <row r="24" spans="1:20" x14ac:dyDescent="0.25">
      <c r="A24" s="25"/>
      <c r="B24" s="26"/>
      <c r="C24" s="105">
        <f t="shared" si="16"/>
        <v>0</v>
      </c>
      <c r="D24" s="84"/>
      <c r="E24" s="108">
        <f t="shared" si="17"/>
        <v>0</v>
      </c>
      <c r="F24" s="29"/>
      <c r="G24" s="18"/>
      <c r="H24" s="110">
        <f t="shared" si="11"/>
        <v>0</v>
      </c>
      <c r="I24" s="110">
        <f t="shared" si="12"/>
        <v>0</v>
      </c>
      <c r="J24" s="115">
        <f t="shared" si="13"/>
        <v>0</v>
      </c>
      <c r="K24" s="111">
        <f t="shared" si="18"/>
        <v>0</v>
      </c>
      <c r="L24" s="112">
        <f t="shared" si="14"/>
        <v>0</v>
      </c>
      <c r="M24" s="112">
        <f t="shared" si="15"/>
        <v>0</v>
      </c>
      <c r="N24" s="116" t="str">
        <f t="shared" si="19"/>
        <v>0:0</v>
      </c>
      <c r="O24" s="117">
        <f t="shared" si="20"/>
        <v>0</v>
      </c>
      <c r="P24" s="117">
        <f t="shared" si="21"/>
        <v>0</v>
      </c>
    </row>
    <row r="25" spans="1:20" x14ac:dyDescent="0.25">
      <c r="A25" s="25"/>
      <c r="B25" s="26"/>
      <c r="C25" s="105">
        <f t="shared" si="16"/>
        <v>0</v>
      </c>
      <c r="D25" s="84"/>
      <c r="E25" s="108">
        <f t="shared" si="17"/>
        <v>0</v>
      </c>
      <c r="F25" s="29"/>
      <c r="G25" s="18"/>
      <c r="H25" s="110">
        <f t="shared" si="11"/>
        <v>0</v>
      </c>
      <c r="I25" s="110">
        <f t="shared" si="12"/>
        <v>0</v>
      </c>
      <c r="J25" s="115">
        <f t="shared" si="13"/>
        <v>0</v>
      </c>
      <c r="K25" s="111">
        <f t="shared" si="18"/>
        <v>0</v>
      </c>
      <c r="L25" s="112">
        <f t="shared" si="14"/>
        <v>0</v>
      </c>
      <c r="M25" s="112">
        <f t="shared" si="15"/>
        <v>0</v>
      </c>
      <c r="N25" s="116" t="str">
        <f t="shared" si="19"/>
        <v>0:0</v>
      </c>
      <c r="O25" s="117">
        <f t="shared" si="20"/>
        <v>0</v>
      </c>
      <c r="P25" s="117">
        <f t="shared" si="21"/>
        <v>0</v>
      </c>
    </row>
    <row r="26" spans="1:20" x14ac:dyDescent="0.25">
      <c r="A26" s="36"/>
      <c r="B26" s="26"/>
      <c r="C26" s="105">
        <f t="shared" si="16"/>
        <v>0</v>
      </c>
      <c r="D26" s="84"/>
      <c r="E26" s="108">
        <f t="shared" si="17"/>
        <v>0</v>
      </c>
      <c r="F26" s="29"/>
      <c r="G26" s="18"/>
      <c r="H26" s="110">
        <f t="shared" si="11"/>
        <v>0</v>
      </c>
      <c r="I26" s="110">
        <f t="shared" si="12"/>
        <v>0</v>
      </c>
      <c r="J26" s="115">
        <f t="shared" si="13"/>
        <v>0</v>
      </c>
      <c r="K26" s="111">
        <f t="shared" si="18"/>
        <v>0</v>
      </c>
      <c r="L26" s="112">
        <f t="shared" si="14"/>
        <v>0</v>
      </c>
      <c r="M26" s="112">
        <f t="shared" si="15"/>
        <v>0</v>
      </c>
      <c r="N26" s="116" t="str">
        <f t="shared" si="19"/>
        <v>0:0</v>
      </c>
      <c r="O26" s="117">
        <f t="shared" si="20"/>
        <v>0</v>
      </c>
      <c r="P26" s="117">
        <f t="shared" si="21"/>
        <v>0</v>
      </c>
    </row>
    <row r="27" spans="1:20" x14ac:dyDescent="0.25">
      <c r="A27" s="36"/>
      <c r="B27" s="26"/>
      <c r="C27" s="105">
        <f t="shared" si="16"/>
        <v>0</v>
      </c>
      <c r="D27" s="84"/>
      <c r="E27" s="108">
        <f t="shared" si="17"/>
        <v>0</v>
      </c>
      <c r="F27" s="29"/>
      <c r="G27" s="18"/>
      <c r="H27" s="110">
        <f t="shared" si="11"/>
        <v>0</v>
      </c>
      <c r="I27" s="110">
        <f t="shared" si="12"/>
        <v>0</v>
      </c>
      <c r="J27" s="115">
        <f t="shared" si="13"/>
        <v>0</v>
      </c>
      <c r="K27" s="111">
        <f t="shared" si="18"/>
        <v>0</v>
      </c>
      <c r="L27" s="112">
        <f t="shared" si="14"/>
        <v>0</v>
      </c>
      <c r="M27" s="112">
        <f t="shared" si="15"/>
        <v>0</v>
      </c>
      <c r="N27" s="116" t="str">
        <f t="shared" si="19"/>
        <v>0:0</v>
      </c>
      <c r="O27" s="117">
        <f t="shared" si="20"/>
        <v>0</v>
      </c>
      <c r="P27" s="117">
        <f t="shared" si="21"/>
        <v>0</v>
      </c>
    </row>
    <row r="28" spans="1:20" x14ac:dyDescent="0.25">
      <c r="A28" s="36"/>
      <c r="B28" s="26"/>
      <c r="C28" s="105">
        <f t="shared" si="16"/>
        <v>0</v>
      </c>
      <c r="D28" s="84"/>
      <c r="E28" s="108">
        <f t="shared" si="17"/>
        <v>0</v>
      </c>
      <c r="F28" s="29"/>
      <c r="G28" s="18"/>
      <c r="H28" s="110">
        <f t="shared" si="11"/>
        <v>0</v>
      </c>
      <c r="I28" s="110">
        <f t="shared" si="12"/>
        <v>0</v>
      </c>
      <c r="J28" s="115">
        <f t="shared" si="13"/>
        <v>0</v>
      </c>
      <c r="K28" s="111">
        <f t="shared" si="18"/>
        <v>0</v>
      </c>
      <c r="L28" s="112">
        <f t="shared" si="14"/>
        <v>0</v>
      </c>
      <c r="M28" s="112">
        <f t="shared" si="15"/>
        <v>0</v>
      </c>
      <c r="N28" s="116" t="str">
        <f t="shared" si="19"/>
        <v>0:0</v>
      </c>
      <c r="O28" s="117">
        <f t="shared" si="20"/>
        <v>0</v>
      </c>
      <c r="P28" s="117">
        <f t="shared" si="21"/>
        <v>0</v>
      </c>
    </row>
    <row r="29" spans="1:20" x14ac:dyDescent="0.25">
      <c r="A29" s="25"/>
      <c r="B29" s="26"/>
      <c r="C29" s="105">
        <f t="shared" si="16"/>
        <v>0</v>
      </c>
      <c r="D29" s="84"/>
      <c r="E29" s="108">
        <f t="shared" si="17"/>
        <v>0</v>
      </c>
      <c r="F29" s="29"/>
      <c r="G29" s="18"/>
      <c r="H29" s="110">
        <f t="shared" si="11"/>
        <v>0</v>
      </c>
      <c r="I29" s="110">
        <f t="shared" si="12"/>
        <v>0</v>
      </c>
      <c r="J29" s="115">
        <f t="shared" si="13"/>
        <v>0</v>
      </c>
      <c r="K29" s="111">
        <f t="shared" si="18"/>
        <v>0</v>
      </c>
      <c r="L29" s="112">
        <f t="shared" si="14"/>
        <v>0</v>
      </c>
      <c r="M29" s="112">
        <f t="shared" si="15"/>
        <v>0</v>
      </c>
      <c r="N29" s="116" t="str">
        <f t="shared" si="19"/>
        <v>0:0</v>
      </c>
      <c r="O29" s="117">
        <f t="shared" si="20"/>
        <v>0</v>
      </c>
      <c r="P29" s="117">
        <f t="shared" si="21"/>
        <v>0</v>
      </c>
    </row>
    <row r="30" spans="1:20" x14ac:dyDescent="0.25">
      <c r="A30" s="36"/>
      <c r="B30" s="26"/>
      <c r="C30" s="105">
        <f t="shared" si="16"/>
        <v>0</v>
      </c>
      <c r="D30" s="84"/>
      <c r="E30" s="108">
        <f t="shared" si="17"/>
        <v>0</v>
      </c>
      <c r="F30" s="29"/>
      <c r="G30" s="18"/>
      <c r="H30" s="110">
        <f t="shared" si="11"/>
        <v>0</v>
      </c>
      <c r="I30" s="110">
        <f t="shared" si="12"/>
        <v>0</v>
      </c>
      <c r="J30" s="115">
        <f t="shared" si="13"/>
        <v>0</v>
      </c>
      <c r="K30" s="111">
        <f t="shared" si="18"/>
        <v>0</v>
      </c>
      <c r="L30" s="112">
        <f t="shared" si="14"/>
        <v>0</v>
      </c>
      <c r="M30" s="112">
        <f t="shared" si="15"/>
        <v>0</v>
      </c>
      <c r="N30" s="116" t="str">
        <f t="shared" si="19"/>
        <v>0:0</v>
      </c>
      <c r="O30" s="117">
        <f t="shared" si="20"/>
        <v>0</v>
      </c>
      <c r="P30" s="117">
        <f t="shared" si="21"/>
        <v>0</v>
      </c>
    </row>
    <row r="31" spans="1:20" x14ac:dyDescent="0.25">
      <c r="A31" s="53"/>
      <c r="B31" s="53"/>
      <c r="C31" s="105">
        <f t="shared" si="16"/>
        <v>0</v>
      </c>
      <c r="D31" s="85"/>
      <c r="E31" s="108">
        <f t="shared" si="17"/>
        <v>0</v>
      </c>
      <c r="F31" s="55"/>
      <c r="G31" s="45"/>
      <c r="H31" s="110">
        <f t="shared" si="11"/>
        <v>0</v>
      </c>
      <c r="I31" s="110">
        <f t="shared" si="12"/>
        <v>0</v>
      </c>
      <c r="J31" s="111">
        <f t="shared" si="13"/>
        <v>0</v>
      </c>
      <c r="K31" s="111">
        <f t="shared" si="18"/>
        <v>0</v>
      </c>
      <c r="L31" s="112">
        <f t="shared" si="14"/>
        <v>0</v>
      </c>
      <c r="M31" s="112">
        <f t="shared" si="15"/>
        <v>0</v>
      </c>
      <c r="N31" s="113" t="str">
        <f>CONCATENATE(L31,":",M31)</f>
        <v>0:0</v>
      </c>
      <c r="O31" s="118">
        <f>VALUE(N31)</f>
        <v>0</v>
      </c>
      <c r="P31" s="117">
        <f t="shared" si="21"/>
        <v>0</v>
      </c>
    </row>
    <row r="32" spans="1:20" s="67" customFormat="1" x14ac:dyDescent="0.25">
      <c r="A32" s="61"/>
      <c r="B32" s="61"/>
      <c r="C32" s="106">
        <f>SUM(C20:C31)+C16</f>
        <v>0</v>
      </c>
      <c r="D32" s="62"/>
      <c r="E32" s="109">
        <f>SUM(E20:E31)+E16</f>
        <v>0</v>
      </c>
      <c r="F32" s="63"/>
      <c r="G32" s="64"/>
      <c r="H32" s="59">
        <f>IF( $H$19&lt;&gt;0, ROUND((E32/$H$19)*60,0),0)</f>
        <v>0</v>
      </c>
      <c r="I32" s="59">
        <f>IF( $I$19&lt;&gt;0,(C32/$I$19)*60,0)</f>
        <v>0</v>
      </c>
      <c r="J32" s="65">
        <f t="shared" si="13"/>
        <v>0</v>
      </c>
      <c r="K32" s="65"/>
      <c r="L32" s="66"/>
      <c r="M32" s="66"/>
      <c r="N32" s="60"/>
      <c r="O32" s="60"/>
      <c r="P32" s="60"/>
      <c r="T32"/>
    </row>
    <row r="33" spans="1:20" x14ac:dyDescent="0.25">
      <c r="A33" s="103" t="s">
        <v>20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T33" s="67"/>
    </row>
    <row r="34" spans="1:20" ht="96" x14ac:dyDescent="0.25">
      <c r="A34" s="1" t="s">
        <v>0</v>
      </c>
      <c r="B34" s="1" t="s">
        <v>1</v>
      </c>
      <c r="C34" s="57" t="s">
        <v>2</v>
      </c>
      <c r="D34" s="2" t="s">
        <v>3</v>
      </c>
      <c r="E34" s="3" t="s">
        <v>4</v>
      </c>
      <c r="F34" s="3" t="s">
        <v>16</v>
      </c>
      <c r="G34" s="4" t="s">
        <v>5</v>
      </c>
      <c r="H34" s="3" t="s">
        <v>47</v>
      </c>
      <c r="I34" s="3" t="s">
        <v>48</v>
      </c>
      <c r="J34" s="3" t="s">
        <v>9</v>
      </c>
      <c r="K34" s="3" t="s">
        <v>21</v>
      </c>
      <c r="L34" s="5" t="s">
        <v>11</v>
      </c>
      <c r="M34" s="5" t="s">
        <v>12</v>
      </c>
      <c r="N34" s="3" t="s">
        <v>17</v>
      </c>
      <c r="O34" s="3" t="s">
        <v>13</v>
      </c>
      <c r="P34" s="3" t="s">
        <v>26</v>
      </c>
    </row>
    <row r="35" spans="1:20" x14ac:dyDescent="0.25">
      <c r="A35" s="6" t="s">
        <v>23</v>
      </c>
      <c r="B35" s="7"/>
      <c r="C35" s="119" t="s">
        <v>19</v>
      </c>
      <c r="D35" s="120" t="s">
        <v>19</v>
      </c>
      <c r="E35" s="122" t="s">
        <v>19</v>
      </c>
      <c r="F35" s="122" t="s">
        <v>19</v>
      </c>
      <c r="G35" s="123" t="s">
        <v>19</v>
      </c>
      <c r="H35" s="121"/>
      <c r="I35" s="121"/>
      <c r="J35" s="122"/>
      <c r="K35" s="122"/>
      <c r="L35" s="124"/>
      <c r="M35" s="124"/>
      <c r="N35" s="125"/>
      <c r="O35" s="125"/>
      <c r="P35" s="126" t="s">
        <v>25</v>
      </c>
    </row>
    <row r="36" spans="1:20" x14ac:dyDescent="0.25">
      <c r="A36" s="15"/>
      <c r="B36" s="16"/>
      <c r="C36" s="104">
        <f>IF(D36&gt;0,D36-C32,0)</f>
        <v>0</v>
      </c>
      <c r="D36" s="84"/>
      <c r="E36" s="107">
        <f>IF(F36&gt;0,F36-E32,0)</f>
        <v>0</v>
      </c>
      <c r="F36" s="17"/>
      <c r="G36" s="18"/>
      <c r="H36" s="110">
        <f t="shared" ref="H36:H47" si="22">IF( CD3_&lt;&gt;0, ROUND((E36/CD3_)*60,0),0)</f>
        <v>0</v>
      </c>
      <c r="I36" s="110">
        <f t="shared" ref="I36:I47" si="23">IF( VM3_&lt;&gt;0,(C36/VM3_)*60,0)</f>
        <v>0</v>
      </c>
      <c r="J36" s="111">
        <f t="shared" ref="J36:J47" si="24">H36+I36+G36</f>
        <v>0</v>
      </c>
      <c r="K36" s="111">
        <f>IF(C36&gt;0,J36,0)</f>
        <v>0</v>
      </c>
      <c r="L36" s="112">
        <f>INT(K36/60)</f>
        <v>0</v>
      </c>
      <c r="M36" s="112">
        <f>ROUND(K36-(L36*60),0)</f>
        <v>0</v>
      </c>
      <c r="N36" s="113" t="str">
        <f>CONCATENATE(L36,":",M36)</f>
        <v>0:0</v>
      </c>
      <c r="O36" s="114">
        <f>VALUE(N36)</f>
        <v>0</v>
      </c>
      <c r="P36" s="114">
        <f>IF(K36&gt;0,O36+$P$31,0)</f>
        <v>0</v>
      </c>
    </row>
    <row r="37" spans="1:20" x14ac:dyDescent="0.25">
      <c r="A37" s="25"/>
      <c r="B37" s="26"/>
      <c r="C37" s="104">
        <f>IF(D37&gt;0,D37-D36,0)</f>
        <v>0</v>
      </c>
      <c r="D37" s="84"/>
      <c r="E37" s="108">
        <f>IF(F37&gt;0,F37-F36,0)</f>
        <v>0</v>
      </c>
      <c r="F37" s="29"/>
      <c r="G37" s="18"/>
      <c r="H37" s="110">
        <f t="shared" si="22"/>
        <v>0</v>
      </c>
      <c r="I37" s="110">
        <f t="shared" si="23"/>
        <v>0</v>
      </c>
      <c r="J37" s="115">
        <f t="shared" si="24"/>
        <v>0</v>
      </c>
      <c r="K37" s="111">
        <f>IF(C37&gt;0,J37+K36,0)</f>
        <v>0</v>
      </c>
      <c r="L37" s="112">
        <f t="shared" ref="L37:L47" si="25">INT(K37/60)</f>
        <v>0</v>
      </c>
      <c r="M37" s="112">
        <f t="shared" ref="M37:M47" si="26">ROUND(K37-(L37*60),0)</f>
        <v>0</v>
      </c>
      <c r="N37" s="116" t="str">
        <f>CONCATENATE(L37,":",M37)</f>
        <v>0:0</v>
      </c>
      <c r="O37" s="117">
        <f>VALUE(N37)</f>
        <v>0</v>
      </c>
      <c r="P37" s="117">
        <f>IF(K37&gt;0,$P$31+O37,P36)</f>
        <v>0</v>
      </c>
    </row>
    <row r="38" spans="1:20" x14ac:dyDescent="0.25">
      <c r="A38" s="36"/>
      <c r="B38" s="26"/>
      <c r="C38" s="104">
        <f t="shared" ref="C38:C47" si="27">IF(D38&gt;0,D38-D37,0)</f>
        <v>0</v>
      </c>
      <c r="D38" s="84"/>
      <c r="E38" s="108">
        <f t="shared" ref="E38:E47" si="28">IF(F38&gt;0,F38-F37,0)</f>
        <v>0</v>
      </c>
      <c r="F38" s="29"/>
      <c r="G38" s="18"/>
      <c r="H38" s="110">
        <f t="shared" si="22"/>
        <v>0</v>
      </c>
      <c r="I38" s="110">
        <f t="shared" si="23"/>
        <v>0</v>
      </c>
      <c r="J38" s="115">
        <f t="shared" si="24"/>
        <v>0</v>
      </c>
      <c r="K38" s="111">
        <f t="shared" ref="K38:K47" si="29">IF(C38&gt;0,J38+K37,0)</f>
        <v>0</v>
      </c>
      <c r="L38" s="112">
        <f t="shared" si="25"/>
        <v>0</v>
      </c>
      <c r="M38" s="112">
        <f t="shared" si="26"/>
        <v>0</v>
      </c>
      <c r="N38" s="116" t="str">
        <f t="shared" ref="N38:N46" si="30">CONCATENATE(L38,":",M38)</f>
        <v>0:0</v>
      </c>
      <c r="O38" s="117">
        <f t="shared" ref="O38:O46" si="31">VALUE(N38)</f>
        <v>0</v>
      </c>
      <c r="P38" s="117">
        <f t="shared" ref="P38:P47" si="32">IF(K38&gt;0,$P$31+O38,P37)</f>
        <v>0</v>
      </c>
    </row>
    <row r="39" spans="1:20" x14ac:dyDescent="0.25">
      <c r="A39" s="37"/>
      <c r="B39" s="38"/>
      <c r="C39" s="104">
        <f t="shared" si="27"/>
        <v>0</v>
      </c>
      <c r="D39" s="84"/>
      <c r="E39" s="108">
        <f t="shared" si="28"/>
        <v>0</v>
      </c>
      <c r="F39" s="54"/>
      <c r="G39" s="39"/>
      <c r="H39" s="110">
        <f t="shared" si="22"/>
        <v>0</v>
      </c>
      <c r="I39" s="110">
        <f t="shared" si="23"/>
        <v>0</v>
      </c>
      <c r="J39" s="115">
        <f t="shared" si="24"/>
        <v>0</v>
      </c>
      <c r="K39" s="111">
        <f t="shared" si="29"/>
        <v>0</v>
      </c>
      <c r="L39" s="112">
        <f t="shared" si="25"/>
        <v>0</v>
      </c>
      <c r="M39" s="112">
        <f t="shared" si="26"/>
        <v>0</v>
      </c>
      <c r="N39" s="116" t="str">
        <f t="shared" si="30"/>
        <v>0:0</v>
      </c>
      <c r="O39" s="117">
        <f t="shared" si="31"/>
        <v>0</v>
      </c>
      <c r="P39" s="117">
        <f t="shared" si="32"/>
        <v>0</v>
      </c>
    </row>
    <row r="40" spans="1:20" x14ac:dyDescent="0.25">
      <c r="A40" s="25"/>
      <c r="B40" s="26"/>
      <c r="C40" s="104">
        <f t="shared" si="27"/>
        <v>0</v>
      </c>
      <c r="D40" s="84"/>
      <c r="E40" s="108">
        <f t="shared" si="28"/>
        <v>0</v>
      </c>
      <c r="F40" s="29"/>
      <c r="G40" s="18"/>
      <c r="H40" s="110">
        <f t="shared" si="22"/>
        <v>0</v>
      </c>
      <c r="I40" s="110">
        <f t="shared" si="23"/>
        <v>0</v>
      </c>
      <c r="J40" s="115">
        <f t="shared" si="24"/>
        <v>0</v>
      </c>
      <c r="K40" s="111">
        <f t="shared" si="29"/>
        <v>0</v>
      </c>
      <c r="L40" s="112">
        <f t="shared" si="25"/>
        <v>0</v>
      </c>
      <c r="M40" s="112">
        <f t="shared" si="26"/>
        <v>0</v>
      </c>
      <c r="N40" s="116" t="str">
        <f t="shared" si="30"/>
        <v>0:0</v>
      </c>
      <c r="O40" s="117">
        <f t="shared" si="31"/>
        <v>0</v>
      </c>
      <c r="P40" s="117">
        <f t="shared" si="32"/>
        <v>0</v>
      </c>
    </row>
    <row r="41" spans="1:20" x14ac:dyDescent="0.25">
      <c r="A41" s="25"/>
      <c r="B41" s="26"/>
      <c r="C41" s="104">
        <f t="shared" si="27"/>
        <v>0</v>
      </c>
      <c r="D41" s="84"/>
      <c r="E41" s="108">
        <f t="shared" si="28"/>
        <v>0</v>
      </c>
      <c r="F41" s="29"/>
      <c r="G41" s="18"/>
      <c r="H41" s="110">
        <f t="shared" si="22"/>
        <v>0</v>
      </c>
      <c r="I41" s="110">
        <f t="shared" si="23"/>
        <v>0</v>
      </c>
      <c r="J41" s="115">
        <f t="shared" si="24"/>
        <v>0</v>
      </c>
      <c r="K41" s="111">
        <f t="shared" si="29"/>
        <v>0</v>
      </c>
      <c r="L41" s="112">
        <f t="shared" si="25"/>
        <v>0</v>
      </c>
      <c r="M41" s="112">
        <f t="shared" si="26"/>
        <v>0</v>
      </c>
      <c r="N41" s="116" t="str">
        <f t="shared" si="30"/>
        <v>0:0</v>
      </c>
      <c r="O41" s="117">
        <f t="shared" si="31"/>
        <v>0</v>
      </c>
      <c r="P41" s="117">
        <f t="shared" si="32"/>
        <v>0</v>
      </c>
    </row>
    <row r="42" spans="1:20" x14ac:dyDescent="0.25">
      <c r="A42" s="36"/>
      <c r="B42" s="26"/>
      <c r="C42" s="104">
        <f t="shared" si="27"/>
        <v>0</v>
      </c>
      <c r="D42" s="84"/>
      <c r="E42" s="108">
        <f t="shared" si="28"/>
        <v>0</v>
      </c>
      <c r="F42" s="29"/>
      <c r="G42" s="18"/>
      <c r="H42" s="110">
        <f t="shared" si="22"/>
        <v>0</v>
      </c>
      <c r="I42" s="110">
        <f t="shared" si="23"/>
        <v>0</v>
      </c>
      <c r="J42" s="115">
        <f t="shared" si="24"/>
        <v>0</v>
      </c>
      <c r="K42" s="111">
        <f t="shared" si="29"/>
        <v>0</v>
      </c>
      <c r="L42" s="112">
        <f t="shared" si="25"/>
        <v>0</v>
      </c>
      <c r="M42" s="112">
        <f t="shared" si="26"/>
        <v>0</v>
      </c>
      <c r="N42" s="116" t="str">
        <f t="shared" si="30"/>
        <v>0:0</v>
      </c>
      <c r="O42" s="117">
        <f t="shared" si="31"/>
        <v>0</v>
      </c>
      <c r="P42" s="117">
        <f t="shared" si="32"/>
        <v>0</v>
      </c>
    </row>
    <row r="43" spans="1:20" x14ac:dyDescent="0.25">
      <c r="A43" s="36"/>
      <c r="B43" s="26"/>
      <c r="C43" s="104">
        <f t="shared" si="27"/>
        <v>0</v>
      </c>
      <c r="D43" s="84"/>
      <c r="E43" s="108">
        <f t="shared" si="28"/>
        <v>0</v>
      </c>
      <c r="F43" s="29"/>
      <c r="G43" s="18"/>
      <c r="H43" s="110">
        <f t="shared" si="22"/>
        <v>0</v>
      </c>
      <c r="I43" s="110">
        <f t="shared" si="23"/>
        <v>0</v>
      </c>
      <c r="J43" s="115">
        <f t="shared" si="24"/>
        <v>0</v>
      </c>
      <c r="K43" s="111">
        <f t="shared" si="29"/>
        <v>0</v>
      </c>
      <c r="L43" s="112">
        <f t="shared" si="25"/>
        <v>0</v>
      </c>
      <c r="M43" s="112">
        <f t="shared" si="26"/>
        <v>0</v>
      </c>
      <c r="N43" s="116" t="str">
        <f t="shared" si="30"/>
        <v>0:0</v>
      </c>
      <c r="O43" s="117">
        <f t="shared" si="31"/>
        <v>0</v>
      </c>
      <c r="P43" s="117">
        <f t="shared" si="32"/>
        <v>0</v>
      </c>
    </row>
    <row r="44" spans="1:20" x14ac:dyDescent="0.25">
      <c r="A44" s="36"/>
      <c r="B44" s="26"/>
      <c r="C44" s="104">
        <f t="shared" si="27"/>
        <v>0</v>
      </c>
      <c r="D44" s="84"/>
      <c r="E44" s="108">
        <f t="shared" si="28"/>
        <v>0</v>
      </c>
      <c r="F44" s="29"/>
      <c r="G44" s="18"/>
      <c r="H44" s="110">
        <f t="shared" si="22"/>
        <v>0</v>
      </c>
      <c r="I44" s="110">
        <f t="shared" si="23"/>
        <v>0</v>
      </c>
      <c r="J44" s="115">
        <f t="shared" si="24"/>
        <v>0</v>
      </c>
      <c r="K44" s="111">
        <f t="shared" si="29"/>
        <v>0</v>
      </c>
      <c r="L44" s="112">
        <f t="shared" si="25"/>
        <v>0</v>
      </c>
      <c r="M44" s="112">
        <f t="shared" si="26"/>
        <v>0</v>
      </c>
      <c r="N44" s="116" t="str">
        <f t="shared" si="30"/>
        <v>0:0</v>
      </c>
      <c r="O44" s="117">
        <f t="shared" si="31"/>
        <v>0</v>
      </c>
      <c r="P44" s="117">
        <f t="shared" si="32"/>
        <v>0</v>
      </c>
    </row>
    <row r="45" spans="1:20" x14ac:dyDescent="0.25">
      <c r="A45" s="25"/>
      <c r="B45" s="26"/>
      <c r="C45" s="104">
        <f t="shared" si="27"/>
        <v>0</v>
      </c>
      <c r="D45" s="84"/>
      <c r="E45" s="108">
        <f t="shared" si="28"/>
        <v>0</v>
      </c>
      <c r="F45" s="29"/>
      <c r="G45" s="18"/>
      <c r="H45" s="110">
        <f t="shared" si="22"/>
        <v>0</v>
      </c>
      <c r="I45" s="110">
        <f t="shared" si="23"/>
        <v>0</v>
      </c>
      <c r="J45" s="115">
        <f t="shared" si="24"/>
        <v>0</v>
      </c>
      <c r="K45" s="111">
        <f t="shared" si="29"/>
        <v>0</v>
      </c>
      <c r="L45" s="112">
        <f t="shared" si="25"/>
        <v>0</v>
      </c>
      <c r="M45" s="112">
        <f t="shared" si="26"/>
        <v>0</v>
      </c>
      <c r="N45" s="116" t="str">
        <f t="shared" si="30"/>
        <v>0:0</v>
      </c>
      <c r="O45" s="117">
        <f t="shared" si="31"/>
        <v>0</v>
      </c>
      <c r="P45" s="117">
        <f t="shared" si="32"/>
        <v>0</v>
      </c>
    </row>
    <row r="46" spans="1:20" x14ac:dyDescent="0.25">
      <c r="A46" s="36"/>
      <c r="B46" s="26"/>
      <c r="C46" s="104">
        <f t="shared" si="27"/>
        <v>0</v>
      </c>
      <c r="D46" s="84"/>
      <c r="E46" s="108">
        <f t="shared" si="28"/>
        <v>0</v>
      </c>
      <c r="F46" s="29"/>
      <c r="G46" s="18"/>
      <c r="H46" s="110">
        <f t="shared" si="22"/>
        <v>0</v>
      </c>
      <c r="I46" s="110">
        <f t="shared" si="23"/>
        <v>0</v>
      </c>
      <c r="J46" s="115">
        <f t="shared" si="24"/>
        <v>0</v>
      </c>
      <c r="K46" s="111">
        <f t="shared" si="29"/>
        <v>0</v>
      </c>
      <c r="L46" s="112">
        <f t="shared" si="25"/>
        <v>0</v>
      </c>
      <c r="M46" s="112">
        <f t="shared" si="26"/>
        <v>0</v>
      </c>
      <c r="N46" s="116" t="str">
        <f t="shared" si="30"/>
        <v>0:0</v>
      </c>
      <c r="O46" s="117">
        <f t="shared" si="31"/>
        <v>0</v>
      </c>
      <c r="P46" s="117">
        <f t="shared" si="32"/>
        <v>0</v>
      </c>
    </row>
    <row r="47" spans="1:20" x14ac:dyDescent="0.25">
      <c r="A47" s="53"/>
      <c r="B47" s="53"/>
      <c r="C47" s="104">
        <f t="shared" si="27"/>
        <v>0</v>
      </c>
      <c r="D47" s="85"/>
      <c r="E47" s="108">
        <f t="shared" si="28"/>
        <v>0</v>
      </c>
      <c r="F47" s="55"/>
      <c r="G47" s="45"/>
      <c r="H47" s="110">
        <f t="shared" si="22"/>
        <v>0</v>
      </c>
      <c r="I47" s="110">
        <f t="shared" si="23"/>
        <v>0</v>
      </c>
      <c r="J47" s="111">
        <f t="shared" si="24"/>
        <v>0</v>
      </c>
      <c r="K47" s="111">
        <f t="shared" si="29"/>
        <v>0</v>
      </c>
      <c r="L47" s="112">
        <f t="shared" si="25"/>
        <v>0</v>
      </c>
      <c r="M47" s="112">
        <f t="shared" si="26"/>
        <v>0</v>
      </c>
      <c r="N47" s="113" t="str">
        <f>CONCATENATE(L47,":",M47)</f>
        <v>0:0</v>
      </c>
      <c r="O47" s="118">
        <f>VALUE(N47)</f>
        <v>0</v>
      </c>
      <c r="P47" s="117">
        <f t="shared" si="32"/>
        <v>0</v>
      </c>
    </row>
    <row r="48" spans="1:20" x14ac:dyDescent="0.25">
      <c r="C48" s="128">
        <f>SUM(C36:C47)+C32</f>
        <v>0</v>
      </c>
      <c r="D48" s="129"/>
      <c r="E48" s="128">
        <f>SUM(E36:E47)+E32</f>
        <v>0</v>
      </c>
    </row>
    <row r="50" spans="1:4" x14ac:dyDescent="0.25">
      <c r="A50" s="82" t="s">
        <v>31</v>
      </c>
      <c r="B50" s="82"/>
      <c r="C50" s="127" t="s">
        <v>37</v>
      </c>
      <c r="D50" s="86">
        <v>26</v>
      </c>
    </row>
    <row r="51" spans="1:4" x14ac:dyDescent="0.25">
      <c r="A51" s="82" t="s">
        <v>32</v>
      </c>
      <c r="B51" s="82"/>
      <c r="C51" s="127" t="s">
        <v>38</v>
      </c>
      <c r="D51" s="86">
        <v>1200</v>
      </c>
    </row>
    <row r="52" spans="1:4" x14ac:dyDescent="0.25">
      <c r="A52" s="82" t="s">
        <v>33</v>
      </c>
      <c r="B52" s="82"/>
      <c r="C52" s="127" t="s">
        <v>39</v>
      </c>
      <c r="D52" s="86">
        <v>21</v>
      </c>
    </row>
    <row r="53" spans="1:4" x14ac:dyDescent="0.25">
      <c r="A53" s="82" t="s">
        <v>34</v>
      </c>
      <c r="B53" s="82"/>
      <c r="C53" s="127" t="s">
        <v>40</v>
      </c>
      <c r="D53" s="86">
        <v>1000</v>
      </c>
    </row>
    <row r="54" spans="1:4" x14ac:dyDescent="0.25">
      <c r="A54" s="82" t="s">
        <v>35</v>
      </c>
      <c r="B54" s="82"/>
      <c r="C54" s="127" t="s">
        <v>41</v>
      </c>
      <c r="D54" s="86">
        <v>24</v>
      </c>
    </row>
    <row r="55" spans="1:4" x14ac:dyDescent="0.25">
      <c r="A55" s="82" t="s">
        <v>36</v>
      </c>
      <c r="B55" s="82"/>
      <c r="C55" s="127" t="s">
        <v>42</v>
      </c>
      <c r="D55" s="86">
        <v>1100</v>
      </c>
    </row>
  </sheetData>
  <sheetProtection selectLockedCells="1" selectUnlockedCells="1"/>
  <protectedRanges>
    <protectedRange sqref="A4:B15 D4:D15 F4:G15 P3" name="Plage1"/>
  </protectedRanges>
  <mergeCells count="3">
    <mergeCell ref="A1:P1"/>
    <mergeCell ref="A17:P17"/>
    <mergeCell ref="A33:P3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A132D-6D0A-4D27-B4BF-FCFA18F9D047}">
  <dimension ref="A1:P55"/>
  <sheetViews>
    <sheetView workbookViewId="0">
      <selection activeCell="D51" sqref="D51"/>
    </sheetView>
  </sheetViews>
  <sheetFormatPr baseColWidth="10" defaultRowHeight="15" x14ac:dyDescent="0.25"/>
  <sheetData>
    <row r="1" spans="1:16" ht="18.75" x14ac:dyDescent="0.3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84" x14ac:dyDescent="0.25">
      <c r="A2" s="1" t="s">
        <v>0</v>
      </c>
      <c r="B2" s="1" t="s">
        <v>1</v>
      </c>
      <c r="C2" s="57" t="s">
        <v>2</v>
      </c>
      <c r="D2" s="2" t="s">
        <v>3</v>
      </c>
      <c r="E2" s="3" t="s">
        <v>4</v>
      </c>
      <c r="F2" s="3" t="s">
        <v>16</v>
      </c>
      <c r="G2" s="4" t="s">
        <v>5</v>
      </c>
      <c r="H2" s="3" t="s">
        <v>43</v>
      </c>
      <c r="I2" s="3" t="s">
        <v>44</v>
      </c>
      <c r="J2" s="3" t="s">
        <v>9</v>
      </c>
      <c r="K2" s="3" t="s">
        <v>21</v>
      </c>
      <c r="L2" s="5" t="s">
        <v>11</v>
      </c>
      <c r="M2" s="5" t="s">
        <v>12</v>
      </c>
      <c r="N2" s="3" t="s">
        <v>17</v>
      </c>
      <c r="O2" s="3" t="s">
        <v>13</v>
      </c>
      <c r="P2" s="3" t="s">
        <v>22</v>
      </c>
    </row>
    <row r="3" spans="1:16" x14ac:dyDescent="0.25">
      <c r="A3" s="6" t="s">
        <v>15</v>
      </c>
      <c r="B3" s="7"/>
      <c r="C3" s="119" t="s">
        <v>25</v>
      </c>
      <c r="D3" s="120" t="s">
        <v>19</v>
      </c>
      <c r="E3" s="122" t="s">
        <v>25</v>
      </c>
      <c r="F3" s="122" t="s">
        <v>25</v>
      </c>
      <c r="G3" s="123" t="s">
        <v>25</v>
      </c>
      <c r="H3" s="121"/>
      <c r="I3" s="121"/>
      <c r="J3" s="122"/>
      <c r="K3" s="122"/>
      <c r="L3" s="124"/>
      <c r="M3" s="124"/>
      <c r="N3" s="125"/>
      <c r="O3" s="125"/>
      <c r="P3" s="14">
        <v>0.70833333333333337</v>
      </c>
    </row>
    <row r="4" spans="1:16" x14ac:dyDescent="0.25">
      <c r="A4" s="15"/>
      <c r="B4" s="16"/>
      <c r="C4" s="87">
        <f>IF(D4&gt;0,D4,0)</f>
        <v>70</v>
      </c>
      <c r="D4" s="84">
        <v>70</v>
      </c>
      <c r="E4" s="90">
        <f>IF(F4&gt;0,F4,0)</f>
        <v>800</v>
      </c>
      <c r="F4" s="17">
        <v>800</v>
      </c>
      <c r="G4" s="18"/>
      <c r="H4" s="93">
        <f>IF(CD1_&lt;&gt;0,ROUND(E4/CD1_*60,0),0)</f>
        <v>40</v>
      </c>
      <c r="I4" s="93">
        <f t="shared" ref="I4:I15" si="0">IF( VM1_&lt;&gt;0,(C4/VM1_)*60,0)</f>
        <v>161.53846153846155</v>
      </c>
      <c r="J4" s="94">
        <f t="shared" ref="J4:J16" si="1">H4+I4+G4</f>
        <v>201.53846153846155</v>
      </c>
      <c r="K4" s="94">
        <f>IF(C4&gt;0,J4,0)</f>
        <v>201.53846153846155</v>
      </c>
      <c r="L4" s="95">
        <f>INT(K4/60)</f>
        <v>3</v>
      </c>
      <c r="M4" s="95">
        <f>ROUND(K4-(L4*60),0)</f>
        <v>22</v>
      </c>
      <c r="N4" s="96" t="str">
        <f>CONCATENATE(L4,":",M4)</f>
        <v>3:22</v>
      </c>
      <c r="O4" s="97">
        <f>VALUE(N4)</f>
        <v>0.14027777777777778</v>
      </c>
      <c r="P4" s="97">
        <f>IF(K4&gt;0,O4+$P$3,0)</f>
        <v>0.8486111111111112</v>
      </c>
    </row>
    <row r="5" spans="1:16" x14ac:dyDescent="0.25">
      <c r="A5" s="25"/>
      <c r="B5" s="26"/>
      <c r="C5" s="88">
        <f>IF(D5&gt;0,D5-D4,0)</f>
        <v>50</v>
      </c>
      <c r="D5" s="84">
        <v>120</v>
      </c>
      <c r="E5" s="91">
        <f>IF(F5&gt;0,F5-F4,0)</f>
        <v>200</v>
      </c>
      <c r="F5" s="29">
        <v>1000</v>
      </c>
      <c r="G5" s="18">
        <v>10</v>
      </c>
      <c r="H5" s="93">
        <f t="shared" ref="H4:H15" si="2">IF( CD1_&lt;&gt;0, ROUND((E5/CD1_ )*60,0),0)</f>
        <v>10</v>
      </c>
      <c r="I5" s="93">
        <f t="shared" si="0"/>
        <v>115.38461538461539</v>
      </c>
      <c r="J5" s="98">
        <f t="shared" si="1"/>
        <v>135.38461538461539</v>
      </c>
      <c r="K5" s="94">
        <f>IF(C5&gt;0,J5+K4,0)</f>
        <v>336.92307692307691</v>
      </c>
      <c r="L5" s="95">
        <f t="shared" ref="L5:L15" si="3">INT(K5/60)</f>
        <v>5</v>
      </c>
      <c r="M5" s="95">
        <f t="shared" ref="M5:M15" si="4">ROUND(K5-(L5*60),0)</f>
        <v>37</v>
      </c>
      <c r="N5" s="99" t="str">
        <f>CONCATENATE(L5,":",M5)</f>
        <v>5:37</v>
      </c>
      <c r="O5" s="100">
        <f>VALUE(N5)</f>
        <v>0.23402777777777781</v>
      </c>
      <c r="P5" s="100">
        <f>IF(K5&gt;0,$P$3+O5,P4)</f>
        <v>0.9423611111111112</v>
      </c>
    </row>
    <row r="6" spans="1:16" x14ac:dyDescent="0.25">
      <c r="A6" s="36"/>
      <c r="B6" s="26"/>
      <c r="C6" s="88">
        <f t="shared" ref="C6:C15" si="5">IF(D6&gt;0,D6-D5,0)</f>
        <v>40</v>
      </c>
      <c r="D6" s="84">
        <v>160</v>
      </c>
      <c r="E6" s="91">
        <f t="shared" ref="E6:E15" si="6">IF(F6&gt;0,F6-F5,0)</f>
        <v>500</v>
      </c>
      <c r="F6" s="29">
        <v>1500</v>
      </c>
      <c r="G6" s="18"/>
      <c r="H6" s="93">
        <f t="shared" si="2"/>
        <v>25</v>
      </c>
      <c r="I6" s="93">
        <f t="shared" si="0"/>
        <v>92.307692307692307</v>
      </c>
      <c r="J6" s="98">
        <f t="shared" si="1"/>
        <v>117.30769230769231</v>
      </c>
      <c r="K6" s="94">
        <f t="shared" ref="K6:K15" si="7">IF(C6&gt;0,J6+K5,0)</f>
        <v>454.23076923076923</v>
      </c>
      <c r="L6" s="95">
        <f t="shared" si="3"/>
        <v>7</v>
      </c>
      <c r="M6" s="95">
        <f t="shared" si="4"/>
        <v>34</v>
      </c>
      <c r="N6" s="99" t="str">
        <f t="shared" ref="N6:N14" si="8">CONCATENATE(L6,":",M6)</f>
        <v>7:34</v>
      </c>
      <c r="O6" s="100">
        <f t="shared" ref="O6:O14" si="9">VALUE(N6)</f>
        <v>0.31527777777777777</v>
      </c>
      <c r="P6" s="100">
        <f t="shared" ref="P6:P15" si="10">IF(K6&gt;0,$P$3+O6,P5)</f>
        <v>1.0236111111111112</v>
      </c>
    </row>
    <row r="7" spans="1:16" x14ac:dyDescent="0.25">
      <c r="A7" s="37"/>
      <c r="B7" s="38"/>
      <c r="C7" s="88">
        <f t="shared" si="5"/>
        <v>60</v>
      </c>
      <c r="D7" s="84">
        <v>220</v>
      </c>
      <c r="E7" s="91">
        <f t="shared" si="6"/>
        <v>300</v>
      </c>
      <c r="F7" s="54">
        <v>1800</v>
      </c>
      <c r="G7" s="39"/>
      <c r="H7" s="93">
        <f t="shared" si="2"/>
        <v>15</v>
      </c>
      <c r="I7" s="93">
        <f t="shared" si="0"/>
        <v>138.46153846153845</v>
      </c>
      <c r="J7" s="98">
        <f t="shared" si="1"/>
        <v>153.46153846153845</v>
      </c>
      <c r="K7" s="94">
        <f t="shared" si="7"/>
        <v>607.69230769230762</v>
      </c>
      <c r="L7" s="95">
        <f t="shared" si="3"/>
        <v>10</v>
      </c>
      <c r="M7" s="95">
        <f t="shared" si="4"/>
        <v>8</v>
      </c>
      <c r="N7" s="99" t="str">
        <f t="shared" si="8"/>
        <v>10:8</v>
      </c>
      <c r="O7" s="100">
        <f t="shared" si="9"/>
        <v>0.42222222222222222</v>
      </c>
      <c r="P7" s="100">
        <f t="shared" si="10"/>
        <v>1.1305555555555555</v>
      </c>
    </row>
    <row r="8" spans="1:16" x14ac:dyDescent="0.25">
      <c r="A8" s="25"/>
      <c r="B8" s="26"/>
      <c r="C8" s="88">
        <f t="shared" si="5"/>
        <v>0</v>
      </c>
      <c r="D8" s="84"/>
      <c r="E8" s="91">
        <f t="shared" si="6"/>
        <v>0</v>
      </c>
      <c r="F8" s="29"/>
      <c r="G8" s="18"/>
      <c r="H8" s="93">
        <f t="shared" si="2"/>
        <v>0</v>
      </c>
      <c r="I8" s="93">
        <f t="shared" si="0"/>
        <v>0</v>
      </c>
      <c r="J8" s="98">
        <f t="shared" si="1"/>
        <v>0</v>
      </c>
      <c r="K8" s="94">
        <f t="shared" si="7"/>
        <v>0</v>
      </c>
      <c r="L8" s="95">
        <f t="shared" si="3"/>
        <v>0</v>
      </c>
      <c r="M8" s="95">
        <f t="shared" si="4"/>
        <v>0</v>
      </c>
      <c r="N8" s="99" t="str">
        <f t="shared" si="8"/>
        <v>0:0</v>
      </c>
      <c r="O8" s="100">
        <f t="shared" si="9"/>
        <v>0</v>
      </c>
      <c r="P8" s="100">
        <f t="shared" si="10"/>
        <v>1.1305555555555555</v>
      </c>
    </row>
    <row r="9" spans="1:16" x14ac:dyDescent="0.25">
      <c r="A9" s="25"/>
      <c r="B9" s="26"/>
      <c r="C9" s="88">
        <f t="shared" si="5"/>
        <v>0</v>
      </c>
      <c r="D9" s="84"/>
      <c r="E9" s="91">
        <f t="shared" si="6"/>
        <v>0</v>
      </c>
      <c r="F9" s="29"/>
      <c r="G9" s="18"/>
      <c r="H9" s="93">
        <f t="shared" si="2"/>
        <v>0</v>
      </c>
      <c r="I9" s="93">
        <f t="shared" si="0"/>
        <v>0</v>
      </c>
      <c r="J9" s="98">
        <f t="shared" si="1"/>
        <v>0</v>
      </c>
      <c r="K9" s="94">
        <f t="shared" si="7"/>
        <v>0</v>
      </c>
      <c r="L9" s="95">
        <f t="shared" si="3"/>
        <v>0</v>
      </c>
      <c r="M9" s="95">
        <f t="shared" si="4"/>
        <v>0</v>
      </c>
      <c r="N9" s="99" t="str">
        <f t="shared" si="8"/>
        <v>0:0</v>
      </c>
      <c r="O9" s="100">
        <f t="shared" si="9"/>
        <v>0</v>
      </c>
      <c r="P9" s="100">
        <f t="shared" si="10"/>
        <v>1.1305555555555555</v>
      </c>
    </row>
    <row r="10" spans="1:16" x14ac:dyDescent="0.25">
      <c r="A10" s="36"/>
      <c r="B10" s="26"/>
      <c r="C10" s="88">
        <f t="shared" si="5"/>
        <v>0</v>
      </c>
      <c r="D10" s="84"/>
      <c r="E10" s="91">
        <f t="shared" si="6"/>
        <v>0</v>
      </c>
      <c r="F10" s="29"/>
      <c r="G10" s="18"/>
      <c r="H10" s="93">
        <f t="shared" si="2"/>
        <v>0</v>
      </c>
      <c r="I10" s="93">
        <f t="shared" si="0"/>
        <v>0</v>
      </c>
      <c r="J10" s="98">
        <f t="shared" si="1"/>
        <v>0</v>
      </c>
      <c r="K10" s="94">
        <f t="shared" si="7"/>
        <v>0</v>
      </c>
      <c r="L10" s="95">
        <f t="shared" si="3"/>
        <v>0</v>
      </c>
      <c r="M10" s="95">
        <f t="shared" si="4"/>
        <v>0</v>
      </c>
      <c r="N10" s="99" t="str">
        <f t="shared" si="8"/>
        <v>0:0</v>
      </c>
      <c r="O10" s="100">
        <f t="shared" si="9"/>
        <v>0</v>
      </c>
      <c r="P10" s="100">
        <f t="shared" si="10"/>
        <v>1.1305555555555555</v>
      </c>
    </row>
    <row r="11" spans="1:16" x14ac:dyDescent="0.25">
      <c r="A11" s="36"/>
      <c r="B11" s="26"/>
      <c r="C11" s="88">
        <f t="shared" si="5"/>
        <v>0</v>
      </c>
      <c r="D11" s="84"/>
      <c r="E11" s="91">
        <f t="shared" si="6"/>
        <v>0</v>
      </c>
      <c r="F11" s="29"/>
      <c r="G11" s="18"/>
      <c r="H11" s="93">
        <f t="shared" si="2"/>
        <v>0</v>
      </c>
      <c r="I11" s="93">
        <f t="shared" si="0"/>
        <v>0</v>
      </c>
      <c r="J11" s="98">
        <f t="shared" si="1"/>
        <v>0</v>
      </c>
      <c r="K11" s="94">
        <f t="shared" si="7"/>
        <v>0</v>
      </c>
      <c r="L11" s="95">
        <f t="shared" si="3"/>
        <v>0</v>
      </c>
      <c r="M11" s="95">
        <f t="shared" si="4"/>
        <v>0</v>
      </c>
      <c r="N11" s="99" t="str">
        <f t="shared" si="8"/>
        <v>0:0</v>
      </c>
      <c r="O11" s="100">
        <f t="shared" si="9"/>
        <v>0</v>
      </c>
      <c r="P11" s="100">
        <f t="shared" si="10"/>
        <v>1.1305555555555555</v>
      </c>
    </row>
    <row r="12" spans="1:16" x14ac:dyDescent="0.25">
      <c r="A12" s="36"/>
      <c r="B12" s="26"/>
      <c r="C12" s="88">
        <f t="shared" si="5"/>
        <v>0</v>
      </c>
      <c r="D12" s="84"/>
      <c r="E12" s="91">
        <f t="shared" si="6"/>
        <v>0</v>
      </c>
      <c r="F12" s="29"/>
      <c r="G12" s="18"/>
      <c r="H12" s="93">
        <f t="shared" si="2"/>
        <v>0</v>
      </c>
      <c r="I12" s="93">
        <f t="shared" si="0"/>
        <v>0</v>
      </c>
      <c r="J12" s="98">
        <f t="shared" si="1"/>
        <v>0</v>
      </c>
      <c r="K12" s="94">
        <f t="shared" si="7"/>
        <v>0</v>
      </c>
      <c r="L12" s="95">
        <f t="shared" si="3"/>
        <v>0</v>
      </c>
      <c r="M12" s="95">
        <f t="shared" si="4"/>
        <v>0</v>
      </c>
      <c r="N12" s="99" t="str">
        <f t="shared" si="8"/>
        <v>0:0</v>
      </c>
      <c r="O12" s="100">
        <f t="shared" si="9"/>
        <v>0</v>
      </c>
      <c r="P12" s="100">
        <f t="shared" si="10"/>
        <v>1.1305555555555555</v>
      </c>
    </row>
    <row r="13" spans="1:16" x14ac:dyDescent="0.25">
      <c r="A13" s="25"/>
      <c r="B13" s="26"/>
      <c r="C13" s="88">
        <f t="shared" si="5"/>
        <v>0</v>
      </c>
      <c r="D13" s="84"/>
      <c r="E13" s="91">
        <f t="shared" si="6"/>
        <v>0</v>
      </c>
      <c r="F13" s="29"/>
      <c r="G13" s="18"/>
      <c r="H13" s="93">
        <f t="shared" si="2"/>
        <v>0</v>
      </c>
      <c r="I13" s="93">
        <f t="shared" si="0"/>
        <v>0</v>
      </c>
      <c r="J13" s="98">
        <f t="shared" si="1"/>
        <v>0</v>
      </c>
      <c r="K13" s="94">
        <f t="shared" si="7"/>
        <v>0</v>
      </c>
      <c r="L13" s="95">
        <f t="shared" si="3"/>
        <v>0</v>
      </c>
      <c r="M13" s="95">
        <f t="shared" si="4"/>
        <v>0</v>
      </c>
      <c r="N13" s="99" t="str">
        <f t="shared" si="8"/>
        <v>0:0</v>
      </c>
      <c r="O13" s="100">
        <f t="shared" si="9"/>
        <v>0</v>
      </c>
      <c r="P13" s="100">
        <f t="shared" si="10"/>
        <v>1.1305555555555555</v>
      </c>
    </row>
    <row r="14" spans="1:16" x14ac:dyDescent="0.25">
      <c r="A14" s="36"/>
      <c r="B14" s="26"/>
      <c r="C14" s="88">
        <f t="shared" si="5"/>
        <v>0</v>
      </c>
      <c r="D14" s="84"/>
      <c r="E14" s="91">
        <f t="shared" si="6"/>
        <v>0</v>
      </c>
      <c r="F14" s="29"/>
      <c r="G14" s="18"/>
      <c r="H14" s="93">
        <f t="shared" si="2"/>
        <v>0</v>
      </c>
      <c r="I14" s="93">
        <f t="shared" si="0"/>
        <v>0</v>
      </c>
      <c r="J14" s="98">
        <f t="shared" si="1"/>
        <v>0</v>
      </c>
      <c r="K14" s="94">
        <f t="shared" si="7"/>
        <v>0</v>
      </c>
      <c r="L14" s="95">
        <f t="shared" si="3"/>
        <v>0</v>
      </c>
      <c r="M14" s="95">
        <f t="shared" si="4"/>
        <v>0</v>
      </c>
      <c r="N14" s="99" t="str">
        <f t="shared" si="8"/>
        <v>0:0</v>
      </c>
      <c r="O14" s="100">
        <f t="shared" si="9"/>
        <v>0</v>
      </c>
      <c r="P14" s="100">
        <f t="shared" si="10"/>
        <v>1.1305555555555555</v>
      </c>
    </row>
    <row r="15" spans="1:16" x14ac:dyDescent="0.25">
      <c r="A15" s="53"/>
      <c r="B15" s="53"/>
      <c r="C15" s="88">
        <f t="shared" si="5"/>
        <v>0</v>
      </c>
      <c r="D15" s="85"/>
      <c r="E15" s="91">
        <f t="shared" si="6"/>
        <v>0</v>
      </c>
      <c r="F15" s="55"/>
      <c r="G15" s="45"/>
      <c r="H15" s="93">
        <f t="shared" si="2"/>
        <v>0</v>
      </c>
      <c r="I15" s="93">
        <f t="shared" si="0"/>
        <v>0</v>
      </c>
      <c r="J15" s="94">
        <f t="shared" si="1"/>
        <v>0</v>
      </c>
      <c r="K15" s="94">
        <f t="shared" si="7"/>
        <v>0</v>
      </c>
      <c r="L15" s="95">
        <f t="shared" si="3"/>
        <v>0</v>
      </c>
      <c r="M15" s="95">
        <f t="shared" si="4"/>
        <v>0</v>
      </c>
      <c r="N15" s="96" t="str">
        <f>CONCATENATE(L15,":",M15)</f>
        <v>0:0</v>
      </c>
      <c r="O15" s="101">
        <f>VALUE(N15)</f>
        <v>0</v>
      </c>
      <c r="P15" s="100">
        <f t="shared" si="10"/>
        <v>1.1305555555555555</v>
      </c>
    </row>
    <row r="16" spans="1:16" x14ac:dyDescent="0.25">
      <c r="C16" s="89">
        <f>SUM(C4:C15)</f>
        <v>220</v>
      </c>
      <c r="D16" s="56"/>
      <c r="E16" s="92">
        <f>SUM(E4:E15)</f>
        <v>1800</v>
      </c>
      <c r="H16" s="80"/>
      <c r="I16" s="80"/>
      <c r="J16" s="81">
        <f t="shared" si="1"/>
        <v>0</v>
      </c>
    </row>
    <row r="17" spans="1:16" x14ac:dyDescent="0.25">
      <c r="A17" s="103" t="s">
        <v>18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1:16" ht="96" x14ac:dyDescent="0.25">
      <c r="A18" s="1" t="s">
        <v>0</v>
      </c>
      <c r="B18" s="1" t="s">
        <v>1</v>
      </c>
      <c r="C18" s="57" t="s">
        <v>2</v>
      </c>
      <c r="D18" s="2" t="s">
        <v>3</v>
      </c>
      <c r="E18" s="3" t="s">
        <v>4</v>
      </c>
      <c r="F18" s="3" t="s">
        <v>16</v>
      </c>
      <c r="G18" s="4" t="s">
        <v>5</v>
      </c>
      <c r="H18" s="3" t="s">
        <v>45</v>
      </c>
      <c r="I18" s="3" t="s">
        <v>46</v>
      </c>
      <c r="J18" s="3" t="s">
        <v>9</v>
      </c>
      <c r="K18" s="3" t="s">
        <v>21</v>
      </c>
      <c r="L18" s="5" t="s">
        <v>11</v>
      </c>
      <c r="M18" s="5" t="s">
        <v>12</v>
      </c>
      <c r="N18" s="3" t="s">
        <v>17</v>
      </c>
      <c r="O18" s="3" t="s">
        <v>13</v>
      </c>
      <c r="P18" s="3" t="s">
        <v>24</v>
      </c>
    </row>
    <row r="19" spans="1:16" x14ac:dyDescent="0.25">
      <c r="A19" s="6" t="s">
        <v>23</v>
      </c>
      <c r="B19" s="7"/>
      <c r="C19" s="119" t="s">
        <v>19</v>
      </c>
      <c r="D19" s="120" t="s">
        <v>19</v>
      </c>
      <c r="E19" s="121" t="s">
        <v>19</v>
      </c>
      <c r="F19" s="122" t="s">
        <v>19</v>
      </c>
      <c r="G19" s="123" t="s">
        <v>19</v>
      </c>
      <c r="H19" s="121"/>
      <c r="I19" s="121"/>
      <c r="J19" s="122"/>
      <c r="K19" s="122"/>
      <c r="L19" s="124"/>
      <c r="M19" s="124"/>
      <c r="N19" s="125"/>
      <c r="O19" s="125"/>
      <c r="P19" s="126" t="s">
        <v>25</v>
      </c>
    </row>
    <row r="20" spans="1:16" x14ac:dyDescent="0.25">
      <c r="A20" s="15"/>
      <c r="B20" s="16"/>
      <c r="C20" s="104">
        <f>IF(D20&gt;0,D20-C16,0)</f>
        <v>60</v>
      </c>
      <c r="D20" s="84">
        <v>280</v>
      </c>
      <c r="E20" s="107">
        <f>IF(F20&gt;0,F20-E16,0)</f>
        <v>200</v>
      </c>
      <c r="F20" s="17">
        <v>2000</v>
      </c>
      <c r="G20" s="18">
        <v>20</v>
      </c>
      <c r="H20" s="110">
        <f t="shared" ref="H20:H31" si="11">IF(CD2_&lt;&gt;0, ROUND((E20/CD2_)*60,0),0)</f>
        <v>12</v>
      </c>
      <c r="I20" s="110">
        <f t="shared" ref="I20:I31" si="12">IF( VM2_&lt;&gt;0,(C20/VM2_)*60,0)</f>
        <v>171.42857142857144</v>
      </c>
      <c r="J20" s="111">
        <f t="shared" ref="J20:J32" si="13">H20+I20+G20</f>
        <v>203.42857142857144</v>
      </c>
      <c r="K20" s="111">
        <f>IF(C20&gt;0,J20,0)</f>
        <v>203.42857142857144</v>
      </c>
      <c r="L20" s="112">
        <f>INT(K20/60)</f>
        <v>3</v>
      </c>
      <c r="M20" s="112">
        <f>ROUND(K20-(L20*60),0)</f>
        <v>23</v>
      </c>
      <c r="N20" s="113" t="str">
        <f>CONCATENATE(L20,":",M20)</f>
        <v>3:23</v>
      </c>
      <c r="O20" s="114">
        <f>VALUE(N20)</f>
        <v>0.14097222222222222</v>
      </c>
      <c r="P20" s="114">
        <f>IF(K20&gt;0,O20+$P$15,0)</f>
        <v>1.2715277777777778</v>
      </c>
    </row>
    <row r="21" spans="1:16" x14ac:dyDescent="0.25">
      <c r="A21" s="25"/>
      <c r="B21" s="26"/>
      <c r="C21" s="105">
        <f>IF(D21&gt;0,D21-D20,0)</f>
        <v>70</v>
      </c>
      <c r="D21" s="84">
        <v>350</v>
      </c>
      <c r="E21" s="108">
        <f>IF(F21&gt;0,F21-F20,0)</f>
        <v>100</v>
      </c>
      <c r="F21" s="29">
        <v>2100</v>
      </c>
      <c r="G21" s="18"/>
      <c r="H21" s="110">
        <f t="shared" si="11"/>
        <v>6</v>
      </c>
      <c r="I21" s="110">
        <f t="shared" si="12"/>
        <v>200</v>
      </c>
      <c r="J21" s="115">
        <f t="shared" si="13"/>
        <v>206</v>
      </c>
      <c r="K21" s="111">
        <f>IF(C21&gt;0,J21+K20,0)</f>
        <v>409.42857142857144</v>
      </c>
      <c r="L21" s="112">
        <f t="shared" ref="L21:L31" si="14">INT(K21/60)</f>
        <v>6</v>
      </c>
      <c r="M21" s="112">
        <f t="shared" ref="M21:M31" si="15">ROUND(K21-(L21*60),0)</f>
        <v>49</v>
      </c>
      <c r="N21" s="116" t="str">
        <f>CONCATENATE(L21,":",M21)</f>
        <v>6:49</v>
      </c>
      <c r="O21" s="117">
        <f>VALUE(N21)</f>
        <v>0.28402777777777777</v>
      </c>
      <c r="P21" s="117">
        <f>IF(K21&gt;0,$P$15+O21,P20)</f>
        <v>1.4145833333333333</v>
      </c>
    </row>
    <row r="22" spans="1:16" x14ac:dyDescent="0.25">
      <c r="A22" s="36"/>
      <c r="B22" s="26"/>
      <c r="C22" s="105">
        <f t="shared" ref="C22:C31" si="16">IF(D22&gt;0,D22-D21,0)</f>
        <v>30</v>
      </c>
      <c r="D22" s="84">
        <v>380</v>
      </c>
      <c r="E22" s="108">
        <f t="shared" ref="E22:E31" si="17">IF(F22&gt;0,F22-F21,0)</f>
        <v>400</v>
      </c>
      <c r="F22" s="29">
        <v>2500</v>
      </c>
      <c r="G22" s="18"/>
      <c r="H22" s="110">
        <f t="shared" si="11"/>
        <v>24</v>
      </c>
      <c r="I22" s="110">
        <f t="shared" si="12"/>
        <v>85.714285714285722</v>
      </c>
      <c r="J22" s="115">
        <f t="shared" si="13"/>
        <v>109.71428571428572</v>
      </c>
      <c r="K22" s="111">
        <f t="shared" ref="K22:K31" si="18">IF(C22&gt;0,J22+K21,0)</f>
        <v>519.14285714285711</v>
      </c>
      <c r="L22" s="112">
        <f t="shared" si="14"/>
        <v>8</v>
      </c>
      <c r="M22" s="112">
        <f t="shared" si="15"/>
        <v>39</v>
      </c>
      <c r="N22" s="116" t="str">
        <f t="shared" ref="N22:N30" si="19">CONCATENATE(L22,":",M22)</f>
        <v>8:39</v>
      </c>
      <c r="O22" s="117">
        <f t="shared" ref="O22:O30" si="20">VALUE(N22)</f>
        <v>0.36041666666666666</v>
      </c>
      <c r="P22" s="117">
        <f t="shared" ref="P22:P31" si="21">IF(K22&gt;0,$P$15+O22,P21)</f>
        <v>1.4909722222222221</v>
      </c>
    </row>
    <row r="23" spans="1:16" x14ac:dyDescent="0.25">
      <c r="A23" s="37"/>
      <c r="B23" s="38"/>
      <c r="C23" s="105">
        <f t="shared" si="16"/>
        <v>0</v>
      </c>
      <c r="D23" s="84"/>
      <c r="E23" s="108">
        <f t="shared" si="17"/>
        <v>0</v>
      </c>
      <c r="F23" s="54"/>
      <c r="G23" s="39"/>
      <c r="H23" s="110">
        <f t="shared" si="11"/>
        <v>0</v>
      </c>
      <c r="I23" s="110">
        <f t="shared" si="12"/>
        <v>0</v>
      </c>
      <c r="J23" s="115">
        <f t="shared" si="13"/>
        <v>0</v>
      </c>
      <c r="K23" s="111">
        <f t="shared" si="18"/>
        <v>0</v>
      </c>
      <c r="L23" s="112">
        <f t="shared" si="14"/>
        <v>0</v>
      </c>
      <c r="M23" s="112">
        <f t="shared" si="15"/>
        <v>0</v>
      </c>
      <c r="N23" s="116" t="str">
        <f t="shared" si="19"/>
        <v>0:0</v>
      </c>
      <c r="O23" s="117">
        <f t="shared" si="20"/>
        <v>0</v>
      </c>
      <c r="P23" s="117">
        <f t="shared" si="21"/>
        <v>1.4909722222222221</v>
      </c>
    </row>
    <row r="24" spans="1:16" x14ac:dyDescent="0.25">
      <c r="A24" s="25"/>
      <c r="B24" s="26"/>
      <c r="C24" s="105">
        <f t="shared" si="16"/>
        <v>0</v>
      </c>
      <c r="D24" s="84"/>
      <c r="E24" s="108">
        <f t="shared" si="17"/>
        <v>0</v>
      </c>
      <c r="F24" s="29"/>
      <c r="G24" s="18"/>
      <c r="H24" s="110">
        <f t="shared" si="11"/>
        <v>0</v>
      </c>
      <c r="I24" s="110">
        <f t="shared" si="12"/>
        <v>0</v>
      </c>
      <c r="J24" s="115">
        <f t="shared" si="13"/>
        <v>0</v>
      </c>
      <c r="K24" s="111">
        <f t="shared" si="18"/>
        <v>0</v>
      </c>
      <c r="L24" s="112">
        <f t="shared" si="14"/>
        <v>0</v>
      </c>
      <c r="M24" s="112">
        <f t="shared" si="15"/>
        <v>0</v>
      </c>
      <c r="N24" s="116" t="str">
        <f t="shared" si="19"/>
        <v>0:0</v>
      </c>
      <c r="O24" s="117">
        <f t="shared" si="20"/>
        <v>0</v>
      </c>
      <c r="P24" s="117">
        <f t="shared" si="21"/>
        <v>1.4909722222222221</v>
      </c>
    </row>
    <row r="25" spans="1:16" x14ac:dyDescent="0.25">
      <c r="A25" s="25"/>
      <c r="B25" s="26"/>
      <c r="C25" s="105">
        <f t="shared" si="16"/>
        <v>0</v>
      </c>
      <c r="D25" s="84"/>
      <c r="E25" s="108">
        <f t="shared" si="17"/>
        <v>0</v>
      </c>
      <c r="F25" s="29"/>
      <c r="G25" s="18"/>
      <c r="H25" s="110">
        <f t="shared" si="11"/>
        <v>0</v>
      </c>
      <c r="I25" s="110">
        <f t="shared" si="12"/>
        <v>0</v>
      </c>
      <c r="J25" s="115">
        <f t="shared" si="13"/>
        <v>0</v>
      </c>
      <c r="K25" s="111">
        <f t="shared" si="18"/>
        <v>0</v>
      </c>
      <c r="L25" s="112">
        <f t="shared" si="14"/>
        <v>0</v>
      </c>
      <c r="M25" s="112">
        <f t="shared" si="15"/>
        <v>0</v>
      </c>
      <c r="N25" s="116" t="str">
        <f t="shared" si="19"/>
        <v>0:0</v>
      </c>
      <c r="O25" s="117">
        <f t="shared" si="20"/>
        <v>0</v>
      </c>
      <c r="P25" s="117">
        <f t="shared" si="21"/>
        <v>1.4909722222222221</v>
      </c>
    </row>
    <row r="26" spans="1:16" x14ac:dyDescent="0.25">
      <c r="A26" s="36"/>
      <c r="B26" s="26"/>
      <c r="C26" s="105">
        <f t="shared" si="16"/>
        <v>0</v>
      </c>
      <c r="D26" s="84"/>
      <c r="E26" s="108">
        <f t="shared" si="17"/>
        <v>0</v>
      </c>
      <c r="F26" s="29"/>
      <c r="G26" s="18"/>
      <c r="H26" s="110">
        <f t="shared" si="11"/>
        <v>0</v>
      </c>
      <c r="I26" s="110">
        <f t="shared" si="12"/>
        <v>0</v>
      </c>
      <c r="J26" s="115">
        <f t="shared" si="13"/>
        <v>0</v>
      </c>
      <c r="K26" s="111">
        <f t="shared" si="18"/>
        <v>0</v>
      </c>
      <c r="L26" s="112">
        <f t="shared" si="14"/>
        <v>0</v>
      </c>
      <c r="M26" s="112">
        <f t="shared" si="15"/>
        <v>0</v>
      </c>
      <c r="N26" s="116" t="str">
        <f t="shared" si="19"/>
        <v>0:0</v>
      </c>
      <c r="O26" s="117">
        <f t="shared" si="20"/>
        <v>0</v>
      </c>
      <c r="P26" s="117">
        <f t="shared" si="21"/>
        <v>1.4909722222222221</v>
      </c>
    </row>
    <row r="27" spans="1:16" x14ac:dyDescent="0.25">
      <c r="A27" s="36"/>
      <c r="B27" s="26"/>
      <c r="C27" s="105">
        <f t="shared" si="16"/>
        <v>0</v>
      </c>
      <c r="D27" s="84"/>
      <c r="E27" s="108">
        <f t="shared" si="17"/>
        <v>0</v>
      </c>
      <c r="F27" s="29"/>
      <c r="G27" s="18"/>
      <c r="H27" s="110">
        <f t="shared" si="11"/>
        <v>0</v>
      </c>
      <c r="I27" s="110">
        <f t="shared" si="12"/>
        <v>0</v>
      </c>
      <c r="J27" s="115">
        <f t="shared" si="13"/>
        <v>0</v>
      </c>
      <c r="K27" s="111">
        <f t="shared" si="18"/>
        <v>0</v>
      </c>
      <c r="L27" s="112">
        <f t="shared" si="14"/>
        <v>0</v>
      </c>
      <c r="M27" s="112">
        <f t="shared" si="15"/>
        <v>0</v>
      </c>
      <c r="N27" s="116" t="str">
        <f t="shared" si="19"/>
        <v>0:0</v>
      </c>
      <c r="O27" s="117">
        <f t="shared" si="20"/>
        <v>0</v>
      </c>
      <c r="P27" s="117">
        <f t="shared" si="21"/>
        <v>1.4909722222222221</v>
      </c>
    </row>
    <row r="28" spans="1:16" x14ac:dyDescent="0.25">
      <c r="A28" s="36"/>
      <c r="B28" s="26"/>
      <c r="C28" s="105">
        <f t="shared" si="16"/>
        <v>0</v>
      </c>
      <c r="D28" s="84"/>
      <c r="E28" s="108">
        <f t="shared" si="17"/>
        <v>0</v>
      </c>
      <c r="F28" s="29"/>
      <c r="G28" s="18"/>
      <c r="H28" s="110">
        <f t="shared" si="11"/>
        <v>0</v>
      </c>
      <c r="I28" s="110">
        <f t="shared" si="12"/>
        <v>0</v>
      </c>
      <c r="J28" s="115">
        <f t="shared" si="13"/>
        <v>0</v>
      </c>
      <c r="K28" s="111">
        <f t="shared" si="18"/>
        <v>0</v>
      </c>
      <c r="L28" s="112">
        <f t="shared" si="14"/>
        <v>0</v>
      </c>
      <c r="M28" s="112">
        <f t="shared" si="15"/>
        <v>0</v>
      </c>
      <c r="N28" s="116" t="str">
        <f t="shared" si="19"/>
        <v>0:0</v>
      </c>
      <c r="O28" s="117">
        <f t="shared" si="20"/>
        <v>0</v>
      </c>
      <c r="P28" s="117">
        <f t="shared" si="21"/>
        <v>1.4909722222222221</v>
      </c>
    </row>
    <row r="29" spans="1:16" x14ac:dyDescent="0.25">
      <c r="A29" s="25"/>
      <c r="B29" s="26"/>
      <c r="C29" s="105">
        <f t="shared" si="16"/>
        <v>0</v>
      </c>
      <c r="D29" s="84"/>
      <c r="E29" s="108">
        <f t="shared" si="17"/>
        <v>0</v>
      </c>
      <c r="F29" s="29"/>
      <c r="G29" s="18"/>
      <c r="H29" s="110">
        <f t="shared" si="11"/>
        <v>0</v>
      </c>
      <c r="I29" s="110">
        <f t="shared" si="12"/>
        <v>0</v>
      </c>
      <c r="J29" s="115">
        <f t="shared" si="13"/>
        <v>0</v>
      </c>
      <c r="K29" s="111">
        <f t="shared" si="18"/>
        <v>0</v>
      </c>
      <c r="L29" s="112">
        <f t="shared" si="14"/>
        <v>0</v>
      </c>
      <c r="M29" s="112">
        <f t="shared" si="15"/>
        <v>0</v>
      </c>
      <c r="N29" s="116" t="str">
        <f t="shared" si="19"/>
        <v>0:0</v>
      </c>
      <c r="O29" s="117">
        <f t="shared" si="20"/>
        <v>0</v>
      </c>
      <c r="P29" s="117">
        <f t="shared" si="21"/>
        <v>1.4909722222222221</v>
      </c>
    </row>
    <row r="30" spans="1:16" x14ac:dyDescent="0.25">
      <c r="A30" s="36"/>
      <c r="B30" s="26"/>
      <c r="C30" s="105">
        <f t="shared" si="16"/>
        <v>0</v>
      </c>
      <c r="D30" s="84"/>
      <c r="E30" s="108">
        <f t="shared" si="17"/>
        <v>0</v>
      </c>
      <c r="F30" s="29"/>
      <c r="G30" s="18"/>
      <c r="H30" s="110">
        <f t="shared" si="11"/>
        <v>0</v>
      </c>
      <c r="I30" s="110">
        <f t="shared" si="12"/>
        <v>0</v>
      </c>
      <c r="J30" s="115">
        <f t="shared" si="13"/>
        <v>0</v>
      </c>
      <c r="K30" s="111">
        <f t="shared" si="18"/>
        <v>0</v>
      </c>
      <c r="L30" s="112">
        <f t="shared" si="14"/>
        <v>0</v>
      </c>
      <c r="M30" s="112">
        <f t="shared" si="15"/>
        <v>0</v>
      </c>
      <c r="N30" s="116" t="str">
        <f t="shared" si="19"/>
        <v>0:0</v>
      </c>
      <c r="O30" s="117">
        <f t="shared" si="20"/>
        <v>0</v>
      </c>
      <c r="P30" s="117">
        <f t="shared" si="21"/>
        <v>1.4909722222222221</v>
      </c>
    </row>
    <row r="31" spans="1:16" x14ac:dyDescent="0.25">
      <c r="A31" s="53"/>
      <c r="B31" s="53"/>
      <c r="C31" s="105">
        <f t="shared" si="16"/>
        <v>0</v>
      </c>
      <c r="D31" s="85"/>
      <c r="E31" s="108">
        <f t="shared" si="17"/>
        <v>0</v>
      </c>
      <c r="F31" s="55"/>
      <c r="G31" s="45"/>
      <c r="H31" s="110">
        <f t="shared" si="11"/>
        <v>0</v>
      </c>
      <c r="I31" s="110">
        <f t="shared" si="12"/>
        <v>0</v>
      </c>
      <c r="J31" s="111">
        <f t="shared" si="13"/>
        <v>0</v>
      </c>
      <c r="K31" s="111">
        <f t="shared" si="18"/>
        <v>0</v>
      </c>
      <c r="L31" s="112">
        <f t="shared" si="14"/>
        <v>0</v>
      </c>
      <c r="M31" s="112">
        <f t="shared" si="15"/>
        <v>0</v>
      </c>
      <c r="N31" s="113" t="str">
        <f>CONCATENATE(L31,":",M31)</f>
        <v>0:0</v>
      </c>
      <c r="O31" s="118">
        <f>VALUE(N31)</f>
        <v>0</v>
      </c>
      <c r="P31" s="117">
        <f t="shared" si="21"/>
        <v>1.4909722222222221</v>
      </c>
    </row>
    <row r="32" spans="1:16" x14ac:dyDescent="0.25">
      <c r="A32" s="61"/>
      <c r="B32" s="61"/>
      <c r="C32" s="106">
        <f>SUM(C20:C31)+C16</f>
        <v>380</v>
      </c>
      <c r="D32" s="62"/>
      <c r="E32" s="109">
        <f>SUM(E20:E31)+E16</f>
        <v>2500</v>
      </c>
      <c r="F32" s="63"/>
      <c r="G32" s="64"/>
      <c r="H32" s="59">
        <f>IF( $H$19&lt;&gt;0, ROUND((E32/$H$19)*60,0),0)</f>
        <v>0</v>
      </c>
      <c r="I32" s="59">
        <f>IF( $I$19&lt;&gt;0,(C32/$I$19)*60,0)</f>
        <v>0</v>
      </c>
      <c r="J32" s="65">
        <f t="shared" si="13"/>
        <v>0</v>
      </c>
      <c r="K32" s="65"/>
      <c r="L32" s="66"/>
      <c r="M32" s="66"/>
      <c r="N32" s="60"/>
      <c r="O32" s="60"/>
      <c r="P32" s="60"/>
    </row>
    <row r="33" spans="1:16" x14ac:dyDescent="0.25">
      <c r="A33" s="103" t="s">
        <v>20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1:16" ht="84" x14ac:dyDescent="0.25">
      <c r="A34" s="1" t="s">
        <v>0</v>
      </c>
      <c r="B34" s="1" t="s">
        <v>1</v>
      </c>
      <c r="C34" s="57" t="s">
        <v>2</v>
      </c>
      <c r="D34" s="2" t="s">
        <v>3</v>
      </c>
      <c r="E34" s="3" t="s">
        <v>4</v>
      </c>
      <c r="F34" s="3" t="s">
        <v>16</v>
      </c>
      <c r="G34" s="4" t="s">
        <v>5</v>
      </c>
      <c r="H34" s="3" t="s">
        <v>47</v>
      </c>
      <c r="I34" s="3" t="s">
        <v>48</v>
      </c>
      <c r="J34" s="3" t="s">
        <v>9</v>
      </c>
      <c r="K34" s="3" t="s">
        <v>21</v>
      </c>
      <c r="L34" s="5" t="s">
        <v>11</v>
      </c>
      <c r="M34" s="5" t="s">
        <v>12</v>
      </c>
      <c r="N34" s="3" t="s">
        <v>17</v>
      </c>
      <c r="O34" s="3" t="s">
        <v>13</v>
      </c>
      <c r="P34" s="3" t="s">
        <v>26</v>
      </c>
    </row>
    <row r="35" spans="1:16" x14ac:dyDescent="0.25">
      <c r="A35" s="6" t="s">
        <v>23</v>
      </c>
      <c r="B35" s="7"/>
      <c r="C35" s="119" t="s">
        <v>19</v>
      </c>
      <c r="D35" s="120" t="s">
        <v>19</v>
      </c>
      <c r="E35" s="122" t="s">
        <v>19</v>
      </c>
      <c r="F35" s="122" t="s">
        <v>19</v>
      </c>
      <c r="G35" s="123" t="s">
        <v>19</v>
      </c>
      <c r="H35" s="121"/>
      <c r="I35" s="121"/>
      <c r="J35" s="122"/>
      <c r="K35" s="122"/>
      <c r="L35" s="124"/>
      <c r="M35" s="124"/>
      <c r="N35" s="125"/>
      <c r="O35" s="125"/>
      <c r="P35" s="126" t="s">
        <v>25</v>
      </c>
    </row>
    <row r="36" spans="1:16" x14ac:dyDescent="0.25">
      <c r="A36" s="15"/>
      <c r="B36" s="16"/>
      <c r="C36" s="104">
        <f>IF(D36&gt;0,D36-C32,0)</f>
        <v>40</v>
      </c>
      <c r="D36" s="84">
        <v>420</v>
      </c>
      <c r="E36" s="107">
        <f>IF(F36&gt;0,F36-E32,0)</f>
        <v>300</v>
      </c>
      <c r="F36" s="17">
        <v>2800</v>
      </c>
      <c r="G36" s="18"/>
      <c r="H36" s="110">
        <f t="shared" ref="H36:H47" si="22">IF( CD3_&lt;&gt;0, ROUND((E36/CD3_)*60,0),0)</f>
        <v>16</v>
      </c>
      <c r="I36" s="110">
        <f t="shared" ref="I36:I47" si="23">IF( VM3_&lt;&gt;0,(C36/VM3_)*60,0)</f>
        <v>100</v>
      </c>
      <c r="J36" s="111">
        <f t="shared" ref="J36:J47" si="24">H36+I36+G36</f>
        <v>116</v>
      </c>
      <c r="K36" s="111">
        <f>IF(C36&gt;0,J36,0)</f>
        <v>116</v>
      </c>
      <c r="L36" s="112">
        <f>INT(K36/60)</f>
        <v>1</v>
      </c>
      <c r="M36" s="112">
        <f>ROUND(K36-(L36*60),0)</f>
        <v>56</v>
      </c>
      <c r="N36" s="113" t="str">
        <f>CONCATENATE(L36,":",M36)</f>
        <v>1:56</v>
      </c>
      <c r="O36" s="114">
        <f>VALUE(N36)</f>
        <v>8.0555555555555561E-2</v>
      </c>
      <c r="P36" s="114">
        <f>IF(K36&gt;0,O36+$P$31,0)</f>
        <v>1.5715277777777776</v>
      </c>
    </row>
    <row r="37" spans="1:16" x14ac:dyDescent="0.25">
      <c r="A37" s="25"/>
      <c r="B37" s="26"/>
      <c r="C37" s="104">
        <f>IF(D37&gt;0,D37-D36,0)</f>
        <v>80</v>
      </c>
      <c r="D37" s="84">
        <v>500</v>
      </c>
      <c r="E37" s="108">
        <f>IF(F37&gt;0,F37-F36,0)</f>
        <v>400</v>
      </c>
      <c r="F37" s="29">
        <v>3200</v>
      </c>
      <c r="G37" s="18">
        <v>10</v>
      </c>
      <c r="H37" s="110">
        <f t="shared" si="22"/>
        <v>22</v>
      </c>
      <c r="I37" s="110">
        <f t="shared" si="23"/>
        <v>200</v>
      </c>
      <c r="J37" s="115">
        <f t="shared" si="24"/>
        <v>232</v>
      </c>
      <c r="K37" s="111">
        <f>IF(C37&gt;0,J37+K36,0)</f>
        <v>348</v>
      </c>
      <c r="L37" s="112">
        <f t="shared" ref="L37:L47" si="25">INT(K37/60)</f>
        <v>5</v>
      </c>
      <c r="M37" s="112">
        <f t="shared" ref="M37:M47" si="26">ROUND(K37-(L37*60),0)</f>
        <v>48</v>
      </c>
      <c r="N37" s="116" t="str">
        <f>CONCATENATE(L37,":",M37)</f>
        <v>5:48</v>
      </c>
      <c r="O37" s="117">
        <f>VALUE(N37)</f>
        <v>0.24166666666666667</v>
      </c>
      <c r="P37" s="117">
        <f>IF(K37&gt;0,$P$31+O37,P36)</f>
        <v>1.7326388888888888</v>
      </c>
    </row>
    <row r="38" spans="1:16" x14ac:dyDescent="0.25">
      <c r="A38" s="36"/>
      <c r="B38" s="26"/>
      <c r="C38" s="104">
        <f t="shared" ref="C38:C47" si="27">IF(D38&gt;0,D38-D37,0)</f>
        <v>0</v>
      </c>
      <c r="D38" s="84"/>
      <c r="E38" s="108">
        <f t="shared" ref="E38:E47" si="28">IF(F38&gt;0,F38-F37,0)</f>
        <v>0</v>
      </c>
      <c r="F38" s="29"/>
      <c r="G38" s="18"/>
      <c r="H38" s="110">
        <f t="shared" si="22"/>
        <v>0</v>
      </c>
      <c r="I38" s="110">
        <f t="shared" si="23"/>
        <v>0</v>
      </c>
      <c r="J38" s="115">
        <f t="shared" si="24"/>
        <v>0</v>
      </c>
      <c r="K38" s="111">
        <f t="shared" ref="K38:K47" si="29">IF(C38&gt;0,J38+K37,0)</f>
        <v>0</v>
      </c>
      <c r="L38" s="112">
        <f t="shared" si="25"/>
        <v>0</v>
      </c>
      <c r="M38" s="112">
        <f t="shared" si="26"/>
        <v>0</v>
      </c>
      <c r="N38" s="116" t="str">
        <f t="shared" ref="N38:N46" si="30">CONCATENATE(L38,":",M38)</f>
        <v>0:0</v>
      </c>
      <c r="O38" s="117">
        <f t="shared" ref="O38:O46" si="31">VALUE(N38)</f>
        <v>0</v>
      </c>
      <c r="P38" s="117">
        <f t="shared" ref="P38:P47" si="32">IF(K38&gt;0,$P$31+O38,P37)</f>
        <v>1.7326388888888888</v>
      </c>
    </row>
    <row r="39" spans="1:16" x14ac:dyDescent="0.25">
      <c r="A39" s="37"/>
      <c r="B39" s="38"/>
      <c r="C39" s="104">
        <f t="shared" si="27"/>
        <v>0</v>
      </c>
      <c r="D39" s="84"/>
      <c r="E39" s="108">
        <f t="shared" si="28"/>
        <v>0</v>
      </c>
      <c r="F39" s="54"/>
      <c r="G39" s="39"/>
      <c r="H39" s="110">
        <f t="shared" si="22"/>
        <v>0</v>
      </c>
      <c r="I39" s="110">
        <f t="shared" si="23"/>
        <v>0</v>
      </c>
      <c r="J39" s="115">
        <f t="shared" si="24"/>
        <v>0</v>
      </c>
      <c r="K39" s="111">
        <f t="shared" si="29"/>
        <v>0</v>
      </c>
      <c r="L39" s="112">
        <f t="shared" si="25"/>
        <v>0</v>
      </c>
      <c r="M39" s="112">
        <f t="shared" si="26"/>
        <v>0</v>
      </c>
      <c r="N39" s="116" t="str">
        <f t="shared" si="30"/>
        <v>0:0</v>
      </c>
      <c r="O39" s="117">
        <f t="shared" si="31"/>
        <v>0</v>
      </c>
      <c r="P39" s="117">
        <f t="shared" si="32"/>
        <v>1.7326388888888888</v>
      </c>
    </row>
    <row r="40" spans="1:16" x14ac:dyDescent="0.25">
      <c r="A40" s="25"/>
      <c r="B40" s="26"/>
      <c r="C40" s="104">
        <f t="shared" si="27"/>
        <v>0</v>
      </c>
      <c r="D40" s="84"/>
      <c r="E40" s="108">
        <f t="shared" si="28"/>
        <v>0</v>
      </c>
      <c r="F40" s="29"/>
      <c r="G40" s="18"/>
      <c r="H40" s="110">
        <f t="shared" si="22"/>
        <v>0</v>
      </c>
      <c r="I40" s="110">
        <f t="shared" si="23"/>
        <v>0</v>
      </c>
      <c r="J40" s="115">
        <f t="shared" si="24"/>
        <v>0</v>
      </c>
      <c r="K40" s="111">
        <f t="shared" si="29"/>
        <v>0</v>
      </c>
      <c r="L40" s="112">
        <f t="shared" si="25"/>
        <v>0</v>
      </c>
      <c r="M40" s="112">
        <f t="shared" si="26"/>
        <v>0</v>
      </c>
      <c r="N40" s="116" t="str">
        <f t="shared" si="30"/>
        <v>0:0</v>
      </c>
      <c r="O40" s="117">
        <f t="shared" si="31"/>
        <v>0</v>
      </c>
      <c r="P40" s="117">
        <f t="shared" si="32"/>
        <v>1.7326388888888888</v>
      </c>
    </row>
    <row r="41" spans="1:16" x14ac:dyDescent="0.25">
      <c r="A41" s="25"/>
      <c r="B41" s="26"/>
      <c r="C41" s="104">
        <f t="shared" si="27"/>
        <v>0</v>
      </c>
      <c r="D41" s="84"/>
      <c r="E41" s="108">
        <f t="shared" si="28"/>
        <v>0</v>
      </c>
      <c r="F41" s="29"/>
      <c r="G41" s="18"/>
      <c r="H41" s="110">
        <f t="shared" si="22"/>
        <v>0</v>
      </c>
      <c r="I41" s="110">
        <f t="shared" si="23"/>
        <v>0</v>
      </c>
      <c r="J41" s="115">
        <f t="shared" si="24"/>
        <v>0</v>
      </c>
      <c r="K41" s="111">
        <f t="shared" si="29"/>
        <v>0</v>
      </c>
      <c r="L41" s="112">
        <f t="shared" si="25"/>
        <v>0</v>
      </c>
      <c r="M41" s="112">
        <f t="shared" si="26"/>
        <v>0</v>
      </c>
      <c r="N41" s="116" t="str">
        <f t="shared" si="30"/>
        <v>0:0</v>
      </c>
      <c r="O41" s="117">
        <f t="shared" si="31"/>
        <v>0</v>
      </c>
      <c r="P41" s="117">
        <f t="shared" si="32"/>
        <v>1.7326388888888888</v>
      </c>
    </row>
    <row r="42" spans="1:16" x14ac:dyDescent="0.25">
      <c r="A42" s="36"/>
      <c r="B42" s="26"/>
      <c r="C42" s="104">
        <f t="shared" si="27"/>
        <v>0</v>
      </c>
      <c r="D42" s="84"/>
      <c r="E42" s="108">
        <f t="shared" si="28"/>
        <v>0</v>
      </c>
      <c r="F42" s="29"/>
      <c r="G42" s="18"/>
      <c r="H42" s="110">
        <f t="shared" si="22"/>
        <v>0</v>
      </c>
      <c r="I42" s="110">
        <f t="shared" si="23"/>
        <v>0</v>
      </c>
      <c r="J42" s="115">
        <f t="shared" si="24"/>
        <v>0</v>
      </c>
      <c r="K42" s="111">
        <f t="shared" si="29"/>
        <v>0</v>
      </c>
      <c r="L42" s="112">
        <f t="shared" si="25"/>
        <v>0</v>
      </c>
      <c r="M42" s="112">
        <f t="shared" si="26"/>
        <v>0</v>
      </c>
      <c r="N42" s="116" t="str">
        <f t="shared" si="30"/>
        <v>0:0</v>
      </c>
      <c r="O42" s="117">
        <f t="shared" si="31"/>
        <v>0</v>
      </c>
      <c r="P42" s="117">
        <f t="shared" si="32"/>
        <v>1.7326388888888888</v>
      </c>
    </row>
    <row r="43" spans="1:16" x14ac:dyDescent="0.25">
      <c r="A43" s="36"/>
      <c r="B43" s="26"/>
      <c r="C43" s="104">
        <f t="shared" si="27"/>
        <v>0</v>
      </c>
      <c r="D43" s="84"/>
      <c r="E43" s="108">
        <f t="shared" si="28"/>
        <v>0</v>
      </c>
      <c r="F43" s="29"/>
      <c r="G43" s="18"/>
      <c r="H43" s="110">
        <f t="shared" si="22"/>
        <v>0</v>
      </c>
      <c r="I43" s="110">
        <f t="shared" si="23"/>
        <v>0</v>
      </c>
      <c r="J43" s="115">
        <f t="shared" si="24"/>
        <v>0</v>
      </c>
      <c r="K43" s="111">
        <f t="shared" si="29"/>
        <v>0</v>
      </c>
      <c r="L43" s="112">
        <f t="shared" si="25"/>
        <v>0</v>
      </c>
      <c r="M43" s="112">
        <f t="shared" si="26"/>
        <v>0</v>
      </c>
      <c r="N43" s="116" t="str">
        <f t="shared" si="30"/>
        <v>0:0</v>
      </c>
      <c r="O43" s="117">
        <f t="shared" si="31"/>
        <v>0</v>
      </c>
      <c r="P43" s="117">
        <f t="shared" si="32"/>
        <v>1.7326388888888888</v>
      </c>
    </row>
    <row r="44" spans="1:16" x14ac:dyDescent="0.25">
      <c r="A44" s="36"/>
      <c r="B44" s="26"/>
      <c r="C44" s="104">
        <f t="shared" si="27"/>
        <v>0</v>
      </c>
      <c r="D44" s="84"/>
      <c r="E44" s="108">
        <f t="shared" si="28"/>
        <v>0</v>
      </c>
      <c r="F44" s="29"/>
      <c r="G44" s="18"/>
      <c r="H44" s="110">
        <f t="shared" si="22"/>
        <v>0</v>
      </c>
      <c r="I44" s="110">
        <f t="shared" si="23"/>
        <v>0</v>
      </c>
      <c r="J44" s="115">
        <f t="shared" si="24"/>
        <v>0</v>
      </c>
      <c r="K44" s="111">
        <f t="shared" si="29"/>
        <v>0</v>
      </c>
      <c r="L44" s="112">
        <f t="shared" si="25"/>
        <v>0</v>
      </c>
      <c r="M44" s="112">
        <f t="shared" si="26"/>
        <v>0</v>
      </c>
      <c r="N44" s="116" t="str">
        <f t="shared" si="30"/>
        <v>0:0</v>
      </c>
      <c r="O44" s="117">
        <f t="shared" si="31"/>
        <v>0</v>
      </c>
      <c r="P44" s="117">
        <f t="shared" si="32"/>
        <v>1.7326388888888888</v>
      </c>
    </row>
    <row r="45" spans="1:16" x14ac:dyDescent="0.25">
      <c r="A45" s="25"/>
      <c r="B45" s="26"/>
      <c r="C45" s="104">
        <f t="shared" si="27"/>
        <v>0</v>
      </c>
      <c r="D45" s="84"/>
      <c r="E45" s="108">
        <f t="shared" si="28"/>
        <v>0</v>
      </c>
      <c r="F45" s="29"/>
      <c r="G45" s="18"/>
      <c r="H45" s="110">
        <f t="shared" si="22"/>
        <v>0</v>
      </c>
      <c r="I45" s="110">
        <f t="shared" si="23"/>
        <v>0</v>
      </c>
      <c r="J45" s="115">
        <f t="shared" si="24"/>
        <v>0</v>
      </c>
      <c r="K45" s="111">
        <f t="shared" si="29"/>
        <v>0</v>
      </c>
      <c r="L45" s="112">
        <f t="shared" si="25"/>
        <v>0</v>
      </c>
      <c r="M45" s="112">
        <f t="shared" si="26"/>
        <v>0</v>
      </c>
      <c r="N45" s="116" t="str">
        <f t="shared" si="30"/>
        <v>0:0</v>
      </c>
      <c r="O45" s="117">
        <f t="shared" si="31"/>
        <v>0</v>
      </c>
      <c r="P45" s="117">
        <f t="shared" si="32"/>
        <v>1.7326388888888888</v>
      </c>
    </row>
    <row r="46" spans="1:16" x14ac:dyDescent="0.25">
      <c r="A46" s="36"/>
      <c r="B46" s="26"/>
      <c r="C46" s="104">
        <f t="shared" si="27"/>
        <v>0</v>
      </c>
      <c r="D46" s="84"/>
      <c r="E46" s="108">
        <f t="shared" si="28"/>
        <v>0</v>
      </c>
      <c r="F46" s="29"/>
      <c r="G46" s="18"/>
      <c r="H46" s="110">
        <f t="shared" si="22"/>
        <v>0</v>
      </c>
      <c r="I46" s="110">
        <f t="shared" si="23"/>
        <v>0</v>
      </c>
      <c r="J46" s="115">
        <f t="shared" si="24"/>
        <v>0</v>
      </c>
      <c r="K46" s="111">
        <f t="shared" si="29"/>
        <v>0</v>
      </c>
      <c r="L46" s="112">
        <f t="shared" si="25"/>
        <v>0</v>
      </c>
      <c r="M46" s="112">
        <f t="shared" si="26"/>
        <v>0</v>
      </c>
      <c r="N46" s="116" t="str">
        <f t="shared" si="30"/>
        <v>0:0</v>
      </c>
      <c r="O46" s="117">
        <f t="shared" si="31"/>
        <v>0</v>
      </c>
      <c r="P46" s="117">
        <f t="shared" si="32"/>
        <v>1.7326388888888888</v>
      </c>
    </row>
    <row r="47" spans="1:16" x14ac:dyDescent="0.25">
      <c r="A47" s="53"/>
      <c r="B47" s="53"/>
      <c r="C47" s="104">
        <f t="shared" si="27"/>
        <v>0</v>
      </c>
      <c r="D47" s="85"/>
      <c r="E47" s="108">
        <f t="shared" si="28"/>
        <v>0</v>
      </c>
      <c r="F47" s="55"/>
      <c r="G47" s="45"/>
      <c r="H47" s="110">
        <f t="shared" si="22"/>
        <v>0</v>
      </c>
      <c r="I47" s="110">
        <f t="shared" si="23"/>
        <v>0</v>
      </c>
      <c r="J47" s="111">
        <f t="shared" si="24"/>
        <v>0</v>
      </c>
      <c r="K47" s="111">
        <f t="shared" si="29"/>
        <v>0</v>
      </c>
      <c r="L47" s="112">
        <f t="shared" si="25"/>
        <v>0</v>
      </c>
      <c r="M47" s="112">
        <f t="shared" si="26"/>
        <v>0</v>
      </c>
      <c r="N47" s="113" t="str">
        <f>CONCATENATE(L47,":",M47)</f>
        <v>0:0</v>
      </c>
      <c r="O47" s="118">
        <f>VALUE(N47)</f>
        <v>0</v>
      </c>
      <c r="P47" s="117">
        <f t="shared" si="32"/>
        <v>1.7326388888888888</v>
      </c>
    </row>
    <row r="48" spans="1:16" x14ac:dyDescent="0.25">
      <c r="C48" s="128">
        <f>SUM(C36:C47)+C32</f>
        <v>500</v>
      </c>
      <c r="D48" s="129"/>
      <c r="E48" s="128">
        <f>SUM(E36:E47)+E32</f>
        <v>3200</v>
      </c>
    </row>
    <row r="49" spans="1:4" x14ac:dyDescent="0.25">
      <c r="C49" s="58"/>
      <c r="D49" s="56"/>
    </row>
    <row r="50" spans="1:4" x14ac:dyDescent="0.25">
      <c r="A50" s="82" t="s">
        <v>31</v>
      </c>
      <c r="B50" s="82"/>
      <c r="C50" s="83" t="s">
        <v>37</v>
      </c>
      <c r="D50" s="86">
        <v>26</v>
      </c>
    </row>
    <row r="51" spans="1:4" x14ac:dyDescent="0.25">
      <c r="A51" s="82" t="s">
        <v>32</v>
      </c>
      <c r="B51" s="82"/>
      <c r="C51" s="83" t="s">
        <v>38</v>
      </c>
      <c r="D51" s="86">
        <v>1200</v>
      </c>
    </row>
    <row r="52" spans="1:4" x14ac:dyDescent="0.25">
      <c r="A52" s="82" t="s">
        <v>33</v>
      </c>
      <c r="B52" s="82"/>
      <c r="C52" s="83" t="s">
        <v>39</v>
      </c>
      <c r="D52" s="86">
        <v>21</v>
      </c>
    </row>
    <row r="53" spans="1:4" x14ac:dyDescent="0.25">
      <c r="A53" s="82" t="s">
        <v>34</v>
      </c>
      <c r="B53" s="82"/>
      <c r="C53" s="83" t="s">
        <v>40</v>
      </c>
      <c r="D53" s="86">
        <v>1000</v>
      </c>
    </row>
    <row r="54" spans="1:4" x14ac:dyDescent="0.25">
      <c r="A54" s="82" t="s">
        <v>35</v>
      </c>
      <c r="B54" s="82"/>
      <c r="C54" s="83" t="s">
        <v>41</v>
      </c>
      <c r="D54" s="86">
        <v>24</v>
      </c>
    </row>
    <row r="55" spans="1:4" x14ac:dyDescent="0.25">
      <c r="A55" s="82" t="s">
        <v>36</v>
      </c>
      <c r="B55" s="82"/>
      <c r="C55" s="83" t="s">
        <v>42</v>
      </c>
      <c r="D55" s="86">
        <v>1200</v>
      </c>
    </row>
  </sheetData>
  <protectedRanges>
    <protectedRange sqref="A4:B15 D4:D15 F4:G15 P3" name="Plage1"/>
  </protectedRanges>
  <mergeCells count="3">
    <mergeCell ref="A1:P1"/>
    <mergeCell ref="A17:P17"/>
    <mergeCell ref="A33:P3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97253-0D71-4A7F-A19C-02CCA2CA3678}">
  <dimension ref="A1:P14"/>
  <sheetViews>
    <sheetView workbookViewId="0">
      <selection activeCell="M17" sqref="M17"/>
    </sheetView>
  </sheetViews>
  <sheetFormatPr baseColWidth="10" defaultRowHeight="15" x14ac:dyDescent="0.25"/>
  <sheetData>
    <row r="1" spans="1:16" ht="96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5" t="s">
        <v>11</v>
      </c>
      <c r="M1" s="5" t="s">
        <v>12</v>
      </c>
      <c r="N1" s="3" t="s">
        <v>13</v>
      </c>
      <c r="O1" s="3"/>
      <c r="P1" s="3" t="s">
        <v>14</v>
      </c>
    </row>
    <row r="2" spans="1:16" x14ac:dyDescent="0.25">
      <c r="A2" s="6" t="s">
        <v>15</v>
      </c>
      <c r="B2" s="7"/>
      <c r="C2" s="8"/>
      <c r="D2" s="9"/>
      <c r="E2" s="10"/>
      <c r="F2" s="11"/>
      <c r="G2" s="10"/>
      <c r="H2" s="68">
        <v>1200</v>
      </c>
      <c r="I2" s="68">
        <v>25</v>
      </c>
      <c r="J2" s="10"/>
      <c r="K2" s="12"/>
      <c r="L2" s="13"/>
      <c r="M2" s="13"/>
      <c r="N2" s="12"/>
      <c r="O2" s="12"/>
      <c r="P2" s="14">
        <v>0.375</v>
      </c>
    </row>
    <row r="3" spans="1:16" x14ac:dyDescent="0.25">
      <c r="A3" s="69" t="s">
        <v>27</v>
      </c>
      <c r="B3" s="70"/>
      <c r="C3" s="71">
        <v>0</v>
      </c>
      <c r="D3" s="72">
        <v>0</v>
      </c>
      <c r="E3" s="73"/>
      <c r="F3" s="18"/>
      <c r="G3" s="19">
        <f t="shared" ref="G3:G14" si="0">E3+G2</f>
        <v>0</v>
      </c>
      <c r="H3" s="20">
        <f>IF( $H$2&lt;&gt;0, ROUND((E3/$H$2)*60,0),0)</f>
        <v>0</v>
      </c>
      <c r="I3" s="20">
        <f>IF( $I$2&lt;&gt;0,(C3/$I$2)*60,0)</f>
        <v>0</v>
      </c>
      <c r="J3" s="21">
        <f>H3+I3+F3</f>
        <v>0</v>
      </c>
      <c r="K3" s="21">
        <f>(J3+K2)</f>
        <v>0</v>
      </c>
      <c r="L3" s="22">
        <f>INT(K3/60)</f>
        <v>0</v>
      </c>
      <c r="M3" s="22">
        <f>ROUND(K3-(L3*60),0)</f>
        <v>0</v>
      </c>
      <c r="N3" s="23" t="str">
        <f>CONCATENATE(L3,":",M3)</f>
        <v>0:0</v>
      </c>
      <c r="O3" s="24">
        <f>VALUE(N3)</f>
        <v>0</v>
      </c>
      <c r="P3" s="24">
        <f>O3+$P$2</f>
        <v>0.375</v>
      </c>
    </row>
    <row r="4" spans="1:16" x14ac:dyDescent="0.25">
      <c r="A4" s="74" t="s">
        <v>28</v>
      </c>
      <c r="B4" s="74"/>
      <c r="C4" s="75">
        <v>7</v>
      </c>
      <c r="D4" s="72">
        <f t="shared" ref="D4:D13" si="1">C4+D3</f>
        <v>7</v>
      </c>
      <c r="E4" s="73">
        <v>150</v>
      </c>
      <c r="F4" s="18"/>
      <c r="G4" s="30">
        <f t="shared" si="0"/>
        <v>150</v>
      </c>
      <c r="H4" s="20">
        <f t="shared" ref="H4:H14" si="2">IF( $H$2&lt;&gt;0, ROUND((E4/$H$2)*60,0),0)</f>
        <v>8</v>
      </c>
      <c r="I4" s="20">
        <f t="shared" ref="I4:I14" si="3">IF( $I$2&lt;&gt;0,(C4/$I$2)*60,0)</f>
        <v>16.8</v>
      </c>
      <c r="J4" s="31">
        <f>H4+I4+F4</f>
        <v>24.8</v>
      </c>
      <c r="K4" s="32">
        <f>(J4+K3)</f>
        <v>24.8</v>
      </c>
      <c r="L4" s="33">
        <f>INT(K4/60)</f>
        <v>0</v>
      </c>
      <c r="M4" s="33">
        <f>ROUND(K4-(L4*60),0)</f>
        <v>25</v>
      </c>
      <c r="N4" s="34" t="str">
        <f>CONCATENATE(L4,":",M4)</f>
        <v>0:25</v>
      </c>
      <c r="O4" s="35">
        <f>VALUE(N4)</f>
        <v>1.7361111111111112E-2</v>
      </c>
      <c r="P4" s="35">
        <f>$P$2+O4</f>
        <v>0.3923611111111111</v>
      </c>
    </row>
    <row r="5" spans="1:16" x14ac:dyDescent="0.25">
      <c r="A5" s="74" t="s">
        <v>29</v>
      </c>
      <c r="B5" s="74"/>
      <c r="C5" s="75">
        <v>15</v>
      </c>
      <c r="D5" s="72">
        <f t="shared" si="1"/>
        <v>22</v>
      </c>
      <c r="E5" s="73">
        <v>150</v>
      </c>
      <c r="F5" s="76">
        <v>30</v>
      </c>
      <c r="G5" s="30">
        <f t="shared" si="0"/>
        <v>300</v>
      </c>
      <c r="H5" s="20">
        <f t="shared" si="2"/>
        <v>8</v>
      </c>
      <c r="I5" s="20">
        <f t="shared" si="3"/>
        <v>36</v>
      </c>
      <c r="J5" s="31">
        <f t="shared" ref="J5:J13" si="4">H5+I5+F5</f>
        <v>74</v>
      </c>
      <c r="K5" s="32">
        <f t="shared" ref="K5:K13" si="5">(J5+K4)</f>
        <v>98.8</v>
      </c>
      <c r="L5" s="33">
        <f t="shared" ref="L5:L13" si="6">INT(K5/60)</f>
        <v>1</v>
      </c>
      <c r="M5" s="33">
        <f t="shared" ref="M5:M13" si="7">ROUND(K5-(L5*60),0)</f>
        <v>39</v>
      </c>
      <c r="N5" s="34" t="str">
        <f t="shared" ref="N5:N13" si="8">CONCATENATE(L5,":",M5)</f>
        <v>1:39</v>
      </c>
      <c r="O5" s="35">
        <f t="shared" ref="O5:O13" si="9">VALUE(N5)</f>
        <v>6.8749999999999992E-2</v>
      </c>
      <c r="P5" s="35">
        <f t="shared" ref="P5:P14" si="10">$P$2+O5</f>
        <v>0.44374999999999998</v>
      </c>
    </row>
    <row r="6" spans="1:16" x14ac:dyDescent="0.25">
      <c r="A6" s="77" t="s">
        <v>30</v>
      </c>
      <c r="B6" s="69"/>
      <c r="C6" s="78">
        <v>12</v>
      </c>
      <c r="D6" s="72">
        <f t="shared" si="1"/>
        <v>34</v>
      </c>
      <c r="E6" s="79">
        <v>200</v>
      </c>
      <c r="F6" s="39"/>
      <c r="G6" s="30">
        <f t="shared" si="0"/>
        <v>500</v>
      </c>
      <c r="H6" s="20">
        <f t="shared" si="2"/>
        <v>10</v>
      </c>
      <c r="I6" s="20">
        <f t="shared" si="3"/>
        <v>28.799999999999997</v>
      </c>
      <c r="J6" s="31">
        <f t="shared" si="4"/>
        <v>38.799999999999997</v>
      </c>
      <c r="K6" s="32">
        <f t="shared" si="5"/>
        <v>137.6</v>
      </c>
      <c r="L6" s="33">
        <f t="shared" si="6"/>
        <v>2</v>
      </c>
      <c r="M6" s="33">
        <f t="shared" si="7"/>
        <v>18</v>
      </c>
      <c r="N6" s="34" t="str">
        <f t="shared" si="8"/>
        <v>2:18</v>
      </c>
      <c r="O6" s="35">
        <f t="shared" si="9"/>
        <v>9.5833333333333326E-2</v>
      </c>
      <c r="P6" s="35">
        <f t="shared" si="10"/>
        <v>0.47083333333333333</v>
      </c>
    </row>
    <row r="7" spans="1:16" x14ac:dyDescent="0.25">
      <c r="A7" s="25"/>
      <c r="B7" s="26"/>
      <c r="C7" s="27"/>
      <c r="D7" s="28">
        <f t="shared" si="1"/>
        <v>34</v>
      </c>
      <c r="E7" s="40"/>
      <c r="F7" s="18"/>
      <c r="G7" s="30">
        <f t="shared" si="0"/>
        <v>500</v>
      </c>
      <c r="H7" s="20">
        <f t="shared" si="2"/>
        <v>0</v>
      </c>
      <c r="I7" s="20">
        <f t="shared" si="3"/>
        <v>0</v>
      </c>
      <c r="J7" s="31">
        <f t="shared" si="4"/>
        <v>0</v>
      </c>
      <c r="K7" s="32">
        <f t="shared" si="5"/>
        <v>137.6</v>
      </c>
      <c r="L7" s="33">
        <f t="shared" si="6"/>
        <v>2</v>
      </c>
      <c r="M7" s="33">
        <f t="shared" si="7"/>
        <v>18</v>
      </c>
      <c r="N7" s="34" t="str">
        <f t="shared" si="8"/>
        <v>2:18</v>
      </c>
      <c r="O7" s="35">
        <f t="shared" si="9"/>
        <v>9.5833333333333326E-2</v>
      </c>
      <c r="P7" s="35">
        <f t="shared" si="10"/>
        <v>0.47083333333333333</v>
      </c>
    </row>
    <row r="8" spans="1:16" x14ac:dyDescent="0.25">
      <c r="A8" s="25"/>
      <c r="B8" s="26"/>
      <c r="C8" s="27"/>
      <c r="D8" s="28">
        <f t="shared" si="1"/>
        <v>34</v>
      </c>
      <c r="E8" s="40"/>
      <c r="F8" s="18"/>
      <c r="G8" s="30">
        <f t="shared" si="0"/>
        <v>500</v>
      </c>
      <c r="H8" s="20">
        <f t="shared" si="2"/>
        <v>0</v>
      </c>
      <c r="I8" s="20">
        <f t="shared" si="3"/>
        <v>0</v>
      </c>
      <c r="J8" s="31">
        <f t="shared" si="4"/>
        <v>0</v>
      </c>
      <c r="K8" s="32">
        <f t="shared" si="5"/>
        <v>137.6</v>
      </c>
      <c r="L8" s="33">
        <f t="shared" si="6"/>
        <v>2</v>
      </c>
      <c r="M8" s="33">
        <f t="shared" si="7"/>
        <v>18</v>
      </c>
      <c r="N8" s="34" t="str">
        <f t="shared" si="8"/>
        <v>2:18</v>
      </c>
      <c r="O8" s="35">
        <f t="shared" si="9"/>
        <v>9.5833333333333326E-2</v>
      </c>
      <c r="P8" s="35">
        <f t="shared" si="10"/>
        <v>0.47083333333333333</v>
      </c>
    </row>
    <row r="9" spans="1:16" x14ac:dyDescent="0.25">
      <c r="A9" s="36"/>
      <c r="B9" s="26"/>
      <c r="C9" s="27"/>
      <c r="D9" s="28">
        <f t="shared" si="1"/>
        <v>34</v>
      </c>
      <c r="E9" s="40"/>
      <c r="F9" s="18"/>
      <c r="G9" s="30">
        <f t="shared" si="0"/>
        <v>500</v>
      </c>
      <c r="H9" s="20">
        <f t="shared" si="2"/>
        <v>0</v>
      </c>
      <c r="I9" s="20">
        <f t="shared" si="3"/>
        <v>0</v>
      </c>
      <c r="J9" s="31">
        <f t="shared" si="4"/>
        <v>0</v>
      </c>
      <c r="K9" s="32">
        <f t="shared" si="5"/>
        <v>137.6</v>
      </c>
      <c r="L9" s="33">
        <f t="shared" si="6"/>
        <v>2</v>
      </c>
      <c r="M9" s="33">
        <f t="shared" si="7"/>
        <v>18</v>
      </c>
      <c r="N9" s="34" t="str">
        <f t="shared" si="8"/>
        <v>2:18</v>
      </c>
      <c r="O9" s="35">
        <f t="shared" si="9"/>
        <v>9.5833333333333326E-2</v>
      </c>
      <c r="P9" s="35">
        <f t="shared" si="10"/>
        <v>0.47083333333333333</v>
      </c>
    </row>
    <row r="10" spans="1:16" x14ac:dyDescent="0.25">
      <c r="A10" s="36"/>
      <c r="B10" s="26"/>
      <c r="C10" s="27"/>
      <c r="D10" s="28">
        <f t="shared" si="1"/>
        <v>34</v>
      </c>
      <c r="E10" s="40"/>
      <c r="F10" s="18"/>
      <c r="G10" s="30">
        <f t="shared" si="0"/>
        <v>500</v>
      </c>
      <c r="H10" s="20">
        <f t="shared" si="2"/>
        <v>0</v>
      </c>
      <c r="I10" s="20">
        <f t="shared" si="3"/>
        <v>0</v>
      </c>
      <c r="J10" s="31">
        <f t="shared" si="4"/>
        <v>0</v>
      </c>
      <c r="K10" s="32">
        <f t="shared" si="5"/>
        <v>137.6</v>
      </c>
      <c r="L10" s="33">
        <f t="shared" si="6"/>
        <v>2</v>
      </c>
      <c r="M10" s="33">
        <f t="shared" si="7"/>
        <v>18</v>
      </c>
      <c r="N10" s="34" t="str">
        <f t="shared" si="8"/>
        <v>2:18</v>
      </c>
      <c r="O10" s="35">
        <f t="shared" si="9"/>
        <v>9.5833333333333326E-2</v>
      </c>
      <c r="P10" s="35">
        <f t="shared" si="10"/>
        <v>0.47083333333333333</v>
      </c>
    </row>
    <row r="11" spans="1:16" x14ac:dyDescent="0.25">
      <c r="A11" s="36"/>
      <c r="B11" s="26"/>
      <c r="C11" s="27"/>
      <c r="D11" s="28">
        <f t="shared" si="1"/>
        <v>34</v>
      </c>
      <c r="E11" s="40"/>
      <c r="F11" s="18"/>
      <c r="G11" s="30">
        <f t="shared" si="0"/>
        <v>500</v>
      </c>
      <c r="H11" s="20">
        <f t="shared" si="2"/>
        <v>0</v>
      </c>
      <c r="I11" s="20">
        <f t="shared" si="3"/>
        <v>0</v>
      </c>
      <c r="J11" s="31">
        <f t="shared" si="4"/>
        <v>0</v>
      </c>
      <c r="K11" s="32">
        <f t="shared" si="5"/>
        <v>137.6</v>
      </c>
      <c r="L11" s="33">
        <f t="shared" si="6"/>
        <v>2</v>
      </c>
      <c r="M11" s="33">
        <f t="shared" si="7"/>
        <v>18</v>
      </c>
      <c r="N11" s="34" t="str">
        <f t="shared" si="8"/>
        <v>2:18</v>
      </c>
      <c r="O11" s="35">
        <f t="shared" si="9"/>
        <v>9.5833333333333326E-2</v>
      </c>
      <c r="P11" s="35">
        <f t="shared" si="10"/>
        <v>0.47083333333333333</v>
      </c>
    </row>
    <row r="12" spans="1:16" x14ac:dyDescent="0.25">
      <c r="A12" s="25"/>
      <c r="B12" s="26"/>
      <c r="C12" s="27"/>
      <c r="D12" s="28">
        <f t="shared" si="1"/>
        <v>34</v>
      </c>
      <c r="E12" s="40"/>
      <c r="F12" s="18"/>
      <c r="G12" s="30">
        <f t="shared" si="0"/>
        <v>500</v>
      </c>
      <c r="H12" s="20">
        <f t="shared" si="2"/>
        <v>0</v>
      </c>
      <c r="I12" s="20">
        <f t="shared" si="3"/>
        <v>0</v>
      </c>
      <c r="J12" s="31">
        <f t="shared" si="4"/>
        <v>0</v>
      </c>
      <c r="K12" s="32">
        <f t="shared" si="5"/>
        <v>137.6</v>
      </c>
      <c r="L12" s="33">
        <f t="shared" si="6"/>
        <v>2</v>
      </c>
      <c r="M12" s="33">
        <f t="shared" si="7"/>
        <v>18</v>
      </c>
      <c r="N12" s="34" t="str">
        <f t="shared" si="8"/>
        <v>2:18</v>
      </c>
      <c r="O12" s="35">
        <f t="shared" si="9"/>
        <v>9.5833333333333326E-2</v>
      </c>
      <c r="P12" s="35">
        <f t="shared" si="10"/>
        <v>0.47083333333333333</v>
      </c>
    </row>
    <row r="13" spans="1:16" x14ac:dyDescent="0.25">
      <c r="A13" s="36"/>
      <c r="B13" s="26"/>
      <c r="C13" s="27"/>
      <c r="D13" s="28">
        <f t="shared" si="1"/>
        <v>34</v>
      </c>
      <c r="E13" s="40"/>
      <c r="F13" s="18"/>
      <c r="G13" s="30">
        <f t="shared" si="0"/>
        <v>500</v>
      </c>
      <c r="H13" s="20">
        <f t="shared" si="2"/>
        <v>0</v>
      </c>
      <c r="I13" s="20">
        <f t="shared" si="3"/>
        <v>0</v>
      </c>
      <c r="J13" s="31">
        <f t="shared" si="4"/>
        <v>0</v>
      </c>
      <c r="K13" s="32">
        <f t="shared" si="5"/>
        <v>137.6</v>
      </c>
      <c r="L13" s="33">
        <f t="shared" si="6"/>
        <v>2</v>
      </c>
      <c r="M13" s="33">
        <f t="shared" si="7"/>
        <v>18</v>
      </c>
      <c r="N13" s="34" t="str">
        <f t="shared" si="8"/>
        <v>2:18</v>
      </c>
      <c r="O13" s="35">
        <f t="shared" si="9"/>
        <v>9.5833333333333326E-2</v>
      </c>
      <c r="P13" s="35">
        <f t="shared" si="10"/>
        <v>0.47083333333333333</v>
      </c>
    </row>
    <row r="14" spans="1:16" x14ac:dyDescent="0.25">
      <c r="A14" s="41"/>
      <c r="B14" s="41"/>
      <c r="C14" s="42"/>
      <c r="D14" s="43">
        <f>C14+D12</f>
        <v>34</v>
      </c>
      <c r="E14" s="44"/>
      <c r="F14" s="45"/>
      <c r="G14" s="46">
        <f t="shared" si="0"/>
        <v>500</v>
      </c>
      <c r="H14" s="47">
        <f t="shared" si="2"/>
        <v>0</v>
      </c>
      <c r="I14" s="47">
        <f t="shared" si="3"/>
        <v>0</v>
      </c>
      <c r="J14" s="48">
        <f>H14+I14+F14</f>
        <v>0</v>
      </c>
      <c r="K14" s="49">
        <f>(J14+K13)</f>
        <v>137.6</v>
      </c>
      <c r="L14" s="50">
        <f>INT(K14/60)</f>
        <v>2</v>
      </c>
      <c r="M14" s="50">
        <f>ROUND(K14-(L14*60),0)</f>
        <v>18</v>
      </c>
      <c r="N14" s="51" t="str">
        <f>CONCATENATE(L14,":",M14)</f>
        <v>2:18</v>
      </c>
      <c r="O14" s="52">
        <f>VALUE(N14)</f>
        <v>9.5833333333333326E-2</v>
      </c>
      <c r="P14" s="52">
        <f t="shared" si="10"/>
        <v>0.47083333333333333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Fiche de calcul</vt:lpstr>
      <vt:lpstr>exemple complet</vt:lpstr>
      <vt:lpstr> détail</vt:lpstr>
      <vt:lpstr>CD1_</vt:lpstr>
      <vt:lpstr>CD2_</vt:lpstr>
      <vt:lpstr>CD3_</vt:lpstr>
      <vt:lpstr>donnees</vt:lpstr>
      <vt:lpstr>VM1_</vt:lpstr>
      <vt:lpstr>VM2_</vt:lpstr>
      <vt:lpstr>VM3_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mathieu</dc:creator>
  <cp:lastModifiedBy>michel mathieu</cp:lastModifiedBy>
  <dcterms:created xsi:type="dcterms:W3CDTF">2018-11-27T14:16:05Z</dcterms:created>
  <dcterms:modified xsi:type="dcterms:W3CDTF">2018-11-29T17:11:17Z</dcterms:modified>
</cp:coreProperties>
</file>